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827wj\Ullern Håndball\Økonomi og administrasjon - General\Budsjett\2025\"/>
    </mc:Choice>
  </mc:AlternateContent>
  <xr:revisionPtr revIDLastSave="0" documentId="8_{8139CD29-8F77-4D7E-AD36-12B004679F90}" xr6:coauthVersionLast="47" xr6:coauthVersionMax="47" xr10:uidLastSave="{00000000-0000-0000-0000-000000000000}"/>
  <bookViews>
    <workbookView xWindow="-110" yWindow="-110" windowWidth="21820" windowHeight="13120" activeTab="1" xr2:uid="{9786FED3-4230-4178-9872-6C645CB557FE}"/>
  </bookViews>
  <sheets>
    <sheet name="Resultatrapport - (2024-01-01 -" sheetId="2" r:id="rId1"/>
    <sheet name="Budsjett 2025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3" l="1"/>
  <c r="C42" i="3"/>
  <c r="C41" i="3"/>
  <c r="C40" i="3"/>
  <c r="C39" i="3"/>
  <c r="C38" i="3"/>
  <c r="C37" i="3"/>
  <c r="C9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67" i="3"/>
  <c r="D65" i="3"/>
  <c r="E65" i="3" s="1"/>
  <c r="C65" i="3"/>
  <c r="C64" i="3"/>
  <c r="C63" i="3"/>
  <c r="C56" i="3"/>
  <c r="C55" i="3"/>
  <c r="C54" i="3"/>
  <c r="C53" i="3"/>
  <c r="C52" i="3"/>
  <c r="C51" i="3"/>
  <c r="C47" i="3"/>
  <c r="C45" i="3"/>
  <c r="C33" i="3"/>
  <c r="B33" i="3"/>
  <c r="C13" i="3"/>
  <c r="B98" i="3"/>
  <c r="B65" i="3"/>
  <c r="B97" i="3"/>
  <c r="B43" i="3"/>
  <c r="D13" i="3" l="1"/>
  <c r="E13" i="3" s="1"/>
  <c r="C34" i="3"/>
  <c r="C43" i="3"/>
  <c r="C98" i="3" s="1"/>
  <c r="D33" i="3"/>
  <c r="E33" i="3" s="1"/>
  <c r="B34" i="3"/>
  <c r="B99" i="3" s="1"/>
  <c r="D34" i="3" l="1"/>
  <c r="E34" i="3" s="1"/>
  <c r="C99" i="3"/>
  <c r="D43" i="3"/>
  <c r="E43" i="3" s="1"/>
</calcChain>
</file>

<file path=xl/sharedStrings.xml><?xml version="1.0" encoding="utf-8"?>
<sst xmlns="http://schemas.openxmlformats.org/spreadsheetml/2006/main" count="246" uniqueCount="139">
  <si>
    <t>Resultatrapport</t>
  </si>
  <si>
    <t>Ullern Idrettsforening</t>
  </si>
  <si>
    <t>(2024-01-01 - 2024-12-31)</t>
  </si>
  <si>
    <t>Resultat (2024)</t>
  </si>
  <si>
    <t>Regnskapskonto</t>
  </si>
  <si>
    <t>Jan</t>
  </si>
  <si>
    <t>Feb</t>
  </si>
  <si>
    <t>Mars</t>
  </si>
  <si>
    <t>April</t>
  </si>
  <si>
    <t>Mai</t>
  </si>
  <si>
    <t>Juni</t>
  </si>
  <si>
    <t>Juli</t>
  </si>
  <si>
    <t>Aug</t>
  </si>
  <si>
    <t>Sept</t>
  </si>
  <si>
    <t>Okt</t>
  </si>
  <si>
    <t>Nov</t>
  </si>
  <si>
    <t>Des</t>
  </si>
  <si>
    <t>Periode</t>
  </si>
  <si>
    <t>Budsjett</t>
  </si>
  <si>
    <t>Avvik</t>
  </si>
  <si>
    <t>Endring</t>
  </si>
  <si>
    <t>Driftsresultat</t>
  </si>
  <si>
    <r>
      <t>   </t>
    </r>
    <r>
      <rPr>
        <b/>
        <sz val="10"/>
        <color theme="1"/>
        <rFont val="Aptos Narrow"/>
        <family val="2"/>
        <scheme val="minor"/>
      </rPr>
      <t>Driftsinntekter</t>
    </r>
  </si>
  <si>
    <r>
      <t>      </t>
    </r>
    <r>
      <rPr>
        <b/>
        <sz val="10"/>
        <color theme="1"/>
        <rFont val="Aptos Narrow"/>
        <family val="2"/>
        <scheme val="minor"/>
      </rPr>
      <t>Salgsinntekter</t>
    </r>
  </si>
  <si>
    <t>         3000 Salgsinntekt, avgiftspliktig</t>
  </si>
  <si>
    <t>         3016 Salg kiosk u/mva</t>
  </si>
  <si>
    <t>         3020 Sponsorer, avg.pliktig</t>
  </si>
  <si>
    <t>         3100 Salgsinntekt, avgiftsfri</t>
  </si>
  <si>
    <t>         3110 Gaver/Tilskudd</t>
  </si>
  <si>
    <t>         3120 Sponsorer, avg.fritt</t>
  </si>
  <si>
    <t>         3200 Salgsinntekt, utenfor avgiftsområdet</t>
  </si>
  <si>
    <t>         3226 Treningsavgifter u/mva</t>
  </si>
  <si>
    <t>         3227 Inntekter og innbetalinger i fbm prosjekt</t>
  </si>
  <si>
    <t>         3299 Motkonto salgsinntekt, utenfor avgiftsområdet</t>
  </si>
  <si>
    <r>
      <t>      </t>
    </r>
    <r>
      <rPr>
        <b/>
        <sz val="10"/>
        <color theme="1"/>
        <rFont val="Aptos Narrow"/>
        <family val="2"/>
        <scheme val="minor"/>
      </rPr>
      <t>Annen driftsinntekt</t>
    </r>
  </si>
  <si>
    <t>         3401 Inntekt fra særforbund/NIF</t>
  </si>
  <si>
    <t>         3407 Offentlig støtte - Grasrotandel</t>
  </si>
  <si>
    <t>         3408 Offentlig støtte - LAM midler</t>
  </si>
  <si>
    <t>         3409 Offentlig støtte - Hodestøtte</t>
  </si>
  <si>
    <t>         3410 Offentlig tilskudd - Mva kompensasjon</t>
  </si>
  <si>
    <t>         3411 Offentlig støtte Driftstilskudd BYM</t>
  </si>
  <si>
    <t>         3413 Lotteri tilskudd</t>
  </si>
  <si>
    <t>         3414 BIOS</t>
  </si>
  <si>
    <t>         3440 Rammetilskudd, spesielt offentlig tilskudd for tjeneste</t>
  </si>
  <si>
    <t>         3441 Andre tilskudd</t>
  </si>
  <si>
    <t>         3900 Annen driftsrelatert inntekt</t>
  </si>
  <si>
    <t>         3910 Kursinntekter</t>
  </si>
  <si>
    <t>         3911 Halleie Ullern Flerbrukshall</t>
  </si>
  <si>
    <t>         3913 Halleie Øraker</t>
  </si>
  <si>
    <t>         3960 Bingoinntekt</t>
  </si>
  <si>
    <t>         3971 Billettsalg</t>
  </si>
  <si>
    <t>         3991 Håndballskole</t>
  </si>
  <si>
    <t>         3995 Håndballakademiet</t>
  </si>
  <si>
    <r>
      <t>   </t>
    </r>
    <r>
      <rPr>
        <b/>
        <sz val="10"/>
        <color theme="1"/>
        <rFont val="Aptos Narrow"/>
        <family val="2"/>
        <scheme val="minor"/>
      </rPr>
      <t>Driftskostnader</t>
    </r>
  </si>
  <si>
    <r>
      <t>      </t>
    </r>
    <r>
      <rPr>
        <b/>
        <sz val="10"/>
        <color theme="1"/>
        <rFont val="Aptos Narrow"/>
        <family val="2"/>
        <scheme val="minor"/>
      </rPr>
      <t>Endring i beholdning av varer under tilvirkning og ferdig tilvirkede varer</t>
    </r>
  </si>
  <si>
    <t>         4390 Beholdningsendring</t>
  </si>
  <si>
    <r>
      <t>      </t>
    </r>
    <r>
      <rPr>
        <b/>
        <sz val="10"/>
        <color theme="1"/>
        <rFont val="Aptos Narrow"/>
        <family val="2"/>
        <scheme val="minor"/>
      </rPr>
      <t>Varekostnad</t>
    </r>
  </si>
  <si>
    <t>         4010 Sportsutstyr til egne lag/eget bruk</t>
  </si>
  <si>
    <t>         4011 Påmelding serie/cuper/Landslagsskolen</t>
  </si>
  <si>
    <t>         4020 Cup og arrangement</t>
  </si>
  <si>
    <t>         4220 Innkjøp kiosken mva. fritt</t>
  </si>
  <si>
    <t>         4302 Varekjøp for videresalg, kiosk, avg.fritt</t>
  </si>
  <si>
    <t>         4310 Innkjøp lotteri (fra forbund o.l), avg fri</t>
  </si>
  <si>
    <r>
      <t>      </t>
    </r>
    <r>
      <rPr>
        <b/>
        <sz val="10"/>
        <color theme="1"/>
        <rFont val="Aptos Narrow"/>
        <family val="2"/>
        <scheme val="minor"/>
      </rPr>
      <t>Lønnskostnad</t>
    </r>
  </si>
  <si>
    <t>         5000 Lønn</t>
  </si>
  <si>
    <t>         5010 Lønn u/10 000</t>
  </si>
  <si>
    <t>         5011 Honorar overgang IB regnskap</t>
  </si>
  <si>
    <t>         5020 Feriepenger</t>
  </si>
  <si>
    <t>         5095 Periodisering av lønn</t>
  </si>
  <si>
    <t>         5096 Periodisering av feriepenger</t>
  </si>
  <si>
    <t>         5134 Honorarer under innber.pl.grense</t>
  </si>
  <si>
    <t>         5190 Påløpne feriepenger</t>
  </si>
  <si>
    <t>         5210 Fri telefon</t>
  </si>
  <si>
    <t>         5290 Motkonto for gruppe 52</t>
  </si>
  <si>
    <t>         5400 Arbeidsgiveravgift</t>
  </si>
  <si>
    <t>         5401 Arbeidsgiveravgift av opptjente feriepenger</t>
  </si>
  <si>
    <t>         5411 Pål. arb.g.avg. feriepenger</t>
  </si>
  <si>
    <t>         5495 Periodisering av arbeidsgiveravgift</t>
  </si>
  <si>
    <t>         5496 Periodisering av arbeidsgiveravgift av opptjente feriepenger</t>
  </si>
  <si>
    <t>         5900 Gave til ansatte, fradragsberettiget</t>
  </si>
  <si>
    <t>         5910 Kantinekostnad</t>
  </si>
  <si>
    <t>         5911 Kaffe</t>
  </si>
  <si>
    <t>         5945 Pensjonsforsikring for ansatte</t>
  </si>
  <si>
    <t>         5990 Annen personalkostnad</t>
  </si>
  <si>
    <r>
      <t>      </t>
    </r>
    <r>
      <rPr>
        <b/>
        <sz val="10"/>
        <color theme="1"/>
        <rFont val="Aptos Narrow"/>
        <family val="2"/>
        <scheme val="minor"/>
      </rPr>
      <t>Annen driftskostnad</t>
    </r>
  </si>
  <si>
    <t>         6390 Andre lokalkostnader</t>
  </si>
  <si>
    <t>         6420 Leie datasystemer</t>
  </si>
  <si>
    <t>         6490 Annen leiekostnad</t>
  </si>
  <si>
    <t>         6540 Inventar</t>
  </si>
  <si>
    <t>         6550 Driftsmateriale</t>
  </si>
  <si>
    <t>         6552 Datautstyr (software)</t>
  </si>
  <si>
    <t>         6580 Baller/sportsutstyr</t>
  </si>
  <si>
    <t>         6581 Drakter</t>
  </si>
  <si>
    <t>         6700 Dommer honorar</t>
  </si>
  <si>
    <t>         6701 Revisjonshonorar</t>
  </si>
  <si>
    <t>         6705 Honorar regnskap</t>
  </si>
  <si>
    <t>         6715 Eksterne trenerkostnader</t>
  </si>
  <si>
    <t>         6790 Annen fremmed tjeneste</t>
  </si>
  <si>
    <t>         6800 Kontorrekvisita o.l</t>
  </si>
  <si>
    <t>         6810 Data/EDB-kostnad</t>
  </si>
  <si>
    <t>         6860 Møte, kurs, oppdatering o.l.</t>
  </si>
  <si>
    <t>         6900 Telefon</t>
  </si>
  <si>
    <t>         7140 Reiseutgifter, ikke oppgavepliktig</t>
  </si>
  <si>
    <t>         7143 Kostnader i fbm prosjekt</t>
  </si>
  <si>
    <t>         7160 Diettkostnad, ikke oppgavepliktig</t>
  </si>
  <si>
    <t>         7430 Påmeld.gebyr turneringer</t>
  </si>
  <si>
    <t>         7431 Håndballskole</t>
  </si>
  <si>
    <t>         7432 Aker Topphåndball driftsstøtte</t>
  </si>
  <si>
    <t>         7720 Seriepåmelding</t>
  </si>
  <si>
    <t>         7721 Leie hall/baner, offentlig</t>
  </si>
  <si>
    <t>         7724 Gebyrer - Overganger/omberamminger</t>
  </si>
  <si>
    <t>         7740 Øreavrundinger</t>
  </si>
  <si>
    <t>         7770 Bank og kortgebyrer</t>
  </si>
  <si>
    <t>         7780 Gebyrer</t>
  </si>
  <si>
    <t>         7830 Konstaterte tap på fordringer</t>
  </si>
  <si>
    <t>Finansinntekter og finanskostnader</t>
  </si>
  <si>
    <r>
      <t>   </t>
    </r>
    <r>
      <rPr>
        <b/>
        <sz val="10"/>
        <color theme="1"/>
        <rFont val="Aptos Narrow"/>
        <family val="2"/>
        <scheme val="minor"/>
      </rPr>
      <t>Finansinntekter</t>
    </r>
  </si>
  <si>
    <r>
      <t>      </t>
    </r>
    <r>
      <rPr>
        <b/>
        <sz val="10"/>
        <color theme="1"/>
        <rFont val="Aptos Narrow"/>
        <family val="2"/>
        <scheme val="minor"/>
      </rPr>
      <t>Annen finansinntekt</t>
    </r>
  </si>
  <si>
    <t>         8050 Annen renteinntekt</t>
  </si>
  <si>
    <t>Netto finansresultat</t>
  </si>
  <si>
    <t>Ordinært resultat før skattekostnad</t>
  </si>
  <si>
    <t>Ordinært resultat</t>
  </si>
  <si>
    <t>Årsresultat</t>
  </si>
  <si>
    <t>Overføringer</t>
  </si>
  <si>
    <t>   8990 Udekket tap</t>
  </si>
  <si>
    <t>Sum overføringer</t>
  </si>
  <si>
    <t>Salgsinntekt sum</t>
  </si>
  <si>
    <t>      Annen driftsinntekt</t>
  </si>
  <si>
    <t>2024 resultat</t>
  </si>
  <si>
    <t>2025 budsjett</t>
  </si>
  <si>
    <t>      Lønnskostnad</t>
  </si>
  <si>
    <t>      Annen driftskostnad</t>
  </si>
  <si>
    <t>Estimert periodisering</t>
  </si>
  <si>
    <t>Dette var vel til beach? Skal det videreføres?</t>
  </si>
  <si>
    <t>Endring %</t>
  </si>
  <si>
    <t>Kommentar</t>
  </si>
  <si>
    <t>Denne har jeg bare sett en gang, så antar det er en engangsinntekt</t>
  </si>
  <si>
    <t>Hva er dette?</t>
  </si>
  <si>
    <t>Samabeidsavtaler Njård, Monolitten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</si>
</sst>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\ %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5.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7E8E7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2C2C2"/>
      </left>
      <right style="thin">
        <color rgb="FFC2C2C2"/>
      </right>
      <top style="thin">
        <color rgb="FFC2C2C2"/>
      </top>
      <bottom style="thin">
        <color rgb="FFC2C2C2"/>
      </bottom>
      <diagonal/>
    </border>
    <border>
      <left style="thin">
        <color rgb="FFC2C2C2"/>
      </left>
      <right/>
      <top style="thin">
        <color rgb="FFC2C2C2"/>
      </top>
      <bottom style="thin">
        <color rgb="FFC2C2C2"/>
      </bottom>
      <diagonal/>
    </border>
    <border>
      <left/>
      <right/>
      <top style="thin">
        <color rgb="FFC2C2C2"/>
      </top>
      <bottom style="thin">
        <color rgb="FFC2C2C2"/>
      </bottom>
      <diagonal/>
    </border>
    <border>
      <left/>
      <right style="thin">
        <color rgb="FFC2C2C2"/>
      </right>
      <top style="thin">
        <color rgb="FFC2C2C2"/>
      </top>
      <bottom style="thin">
        <color rgb="FFC2C2C2"/>
      </bottom>
      <diagonal/>
    </border>
    <border>
      <left style="thin">
        <color rgb="FFC2C2C2"/>
      </left>
      <right style="thin">
        <color rgb="FFC2C2C2"/>
      </right>
      <top style="thin">
        <color rgb="FFC2C2C2"/>
      </top>
      <bottom/>
      <diagonal/>
    </border>
    <border>
      <left style="thin">
        <color rgb="FFC2C2C2"/>
      </left>
      <right style="thin">
        <color rgb="FFC2C2C2"/>
      </right>
      <top/>
      <bottom style="thin">
        <color rgb="FFC2C2C2"/>
      </bottom>
      <diagonal/>
    </border>
    <border>
      <left style="thin">
        <color rgb="FFC2C2C2"/>
      </left>
      <right/>
      <top style="thin">
        <color rgb="FFC2C2C2"/>
      </top>
      <bottom/>
      <diagonal/>
    </border>
    <border>
      <left/>
      <right/>
      <top style="thin">
        <color rgb="FFC2C2C2"/>
      </top>
      <bottom/>
      <diagonal/>
    </border>
    <border>
      <left/>
      <right style="thin">
        <color rgb="FFC2C2C2"/>
      </right>
      <top style="thin">
        <color rgb="FFC2C2C2"/>
      </top>
      <bottom/>
      <diagonal/>
    </border>
    <border>
      <left style="thin">
        <color rgb="FFC2C2C2"/>
      </left>
      <right/>
      <top/>
      <bottom style="thin">
        <color rgb="FFC2C2C2"/>
      </bottom>
      <diagonal/>
    </border>
    <border>
      <left/>
      <right/>
      <top/>
      <bottom style="thin">
        <color rgb="FFC2C2C2"/>
      </bottom>
      <diagonal/>
    </border>
    <border>
      <left/>
      <right style="thin">
        <color rgb="FFC2C2C2"/>
      </right>
      <top/>
      <bottom style="thin">
        <color rgb="FFC2C2C2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9">
    <xf numFmtId="0" fontId="0" fillId="0" borderId="0" xfId="0"/>
    <xf numFmtId="49" fontId="19" fillId="0" borderId="0" xfId="0" applyNumberFormat="1" applyFont="1"/>
    <xf numFmtId="49" fontId="20" fillId="0" borderId="0" xfId="0" applyNumberFormat="1" applyFont="1"/>
    <xf numFmtId="49" fontId="16" fillId="0" borderId="0" xfId="0" applyNumberFormat="1" applyFont="1"/>
    <xf numFmtId="0" fontId="18" fillId="33" borderId="10" xfId="0" applyFont="1" applyFill="1" applyBorder="1" applyAlignment="1">
      <alignment horizontal="left" vertical="center" wrapText="1"/>
    </xf>
    <xf numFmtId="0" fontId="18" fillId="0" borderId="10" xfId="0" applyFont="1" applyBorder="1" applyAlignment="1">
      <alignment vertical="top" wrapText="1"/>
    </xf>
    <xf numFmtId="0" fontId="18" fillId="0" borderId="10" xfId="0" applyFont="1" applyBorder="1" applyAlignment="1">
      <alignment vertical="top"/>
    </xf>
    <xf numFmtId="0" fontId="0" fillId="0" borderId="10" xfId="0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0" fontId="21" fillId="0" borderId="10" xfId="0" applyFont="1" applyBorder="1" applyAlignment="1">
      <alignment vertical="top"/>
    </xf>
    <xf numFmtId="164" fontId="0" fillId="0" borderId="0" xfId="1" applyNumberFormat="1" applyFont="1"/>
    <xf numFmtId="164" fontId="16" fillId="0" borderId="0" xfId="1" applyNumberFormat="1" applyFont="1"/>
    <xf numFmtId="0" fontId="16" fillId="0" borderId="0" xfId="0" applyFont="1"/>
    <xf numFmtId="0" fontId="21" fillId="34" borderId="10" xfId="0" applyFont="1" applyFill="1" applyBorder="1" applyAlignment="1">
      <alignment vertical="top"/>
    </xf>
    <xf numFmtId="164" fontId="16" fillId="34" borderId="0" xfId="1" applyNumberFormat="1" applyFont="1" applyFill="1"/>
    <xf numFmtId="0" fontId="18" fillId="35" borderId="10" xfId="0" applyFont="1" applyFill="1" applyBorder="1" applyAlignment="1">
      <alignment vertical="top"/>
    </xf>
    <xf numFmtId="164" fontId="0" fillId="35" borderId="0" xfId="1" applyNumberFormat="1" applyFont="1" applyFill="1"/>
    <xf numFmtId="164" fontId="18" fillId="0" borderId="10" xfId="1" applyNumberFormat="1" applyFont="1" applyBorder="1" applyAlignment="1">
      <alignment vertical="top"/>
    </xf>
    <xf numFmtId="164" fontId="0" fillId="34" borderId="0" xfId="0" applyNumberFormat="1" applyFill="1"/>
    <xf numFmtId="165" fontId="0" fillId="34" borderId="0" xfId="2" applyNumberFormat="1" applyFont="1" applyFill="1"/>
    <xf numFmtId="0" fontId="18" fillId="34" borderId="10" xfId="0" applyFont="1" applyFill="1" applyBorder="1" applyAlignment="1">
      <alignment vertical="top"/>
    </xf>
    <xf numFmtId="0" fontId="16" fillId="34" borderId="0" xfId="0" applyFont="1" applyFill="1"/>
    <xf numFmtId="49" fontId="20" fillId="0" borderId="16" xfId="0" applyNumberFormat="1" applyFont="1" applyBorder="1" applyAlignment="1">
      <alignment vertical="top" wrapText="1"/>
    </xf>
    <xf numFmtId="49" fontId="20" fillId="0" borderId="17" xfId="0" applyNumberFormat="1" applyFont="1" applyBorder="1" applyAlignment="1">
      <alignment vertical="top" wrapText="1"/>
    </xf>
    <xf numFmtId="49" fontId="20" fillId="0" borderId="18" xfId="0" applyNumberFormat="1" applyFont="1" applyBorder="1" applyAlignment="1">
      <alignment vertical="top" wrapText="1"/>
    </xf>
    <xf numFmtId="49" fontId="20" fillId="0" borderId="19" xfId="0" applyNumberFormat="1" applyFont="1" applyBorder="1" applyAlignment="1">
      <alignment vertical="top" wrapText="1"/>
    </xf>
    <xf numFmtId="49" fontId="20" fillId="0" borderId="20" xfId="0" applyNumberFormat="1" applyFont="1" applyBorder="1" applyAlignment="1">
      <alignment vertical="top" wrapText="1"/>
    </xf>
    <xf numFmtId="49" fontId="20" fillId="0" borderId="21" xfId="0" applyNumberFormat="1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18" fillId="33" borderId="14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  <xf numFmtId="0" fontId="18" fillId="33" borderId="11" xfId="0" applyFont="1" applyFill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left" vertical="center" wrapText="1"/>
    </xf>
    <xf numFmtId="0" fontId="18" fillId="33" borderId="13" xfId="0" applyFont="1" applyFill="1" applyBorder="1" applyAlignment="1">
      <alignment horizontal="left" vertical="center" wrapText="1"/>
    </xf>
    <xf numFmtId="0" fontId="18" fillId="0" borderId="11" xfId="0" applyFont="1" applyBorder="1" applyAlignment="1">
      <alignment vertical="top" wrapText="1"/>
    </xf>
    <xf numFmtId="0" fontId="18" fillId="0" borderId="12" xfId="0" applyFont="1" applyBorder="1" applyAlignment="1">
      <alignment vertical="top" wrapText="1"/>
    </xf>
    <xf numFmtId="0" fontId="18" fillId="0" borderId="13" xfId="0" applyFont="1" applyBorder="1" applyAlignment="1">
      <alignment vertical="top" wrapText="1"/>
    </xf>
  </cellXfs>
  <cellStyles count="44">
    <cellStyle name="20 % – uthevingsfarge 1" xfId="21" builtinId="30" customBuiltin="1"/>
    <cellStyle name="20 % – uthevingsfarge 2" xfId="25" builtinId="34" customBuiltin="1"/>
    <cellStyle name="20 % – uthevingsfarge 3" xfId="29" builtinId="38" customBuiltin="1"/>
    <cellStyle name="20 % – uthevingsfarge 4" xfId="33" builtinId="42" customBuiltin="1"/>
    <cellStyle name="20 % – uthevingsfarge 5" xfId="37" builtinId="46" customBuiltin="1"/>
    <cellStyle name="20 % – uthevingsfarge 6" xfId="41" builtinId="50" customBuiltin="1"/>
    <cellStyle name="40 % – uthevingsfarge 1" xfId="22" builtinId="31" customBuiltin="1"/>
    <cellStyle name="40 % – uthevingsfarge 2" xfId="26" builtinId="35" customBuiltin="1"/>
    <cellStyle name="40 % – uthevingsfarge 3" xfId="30" builtinId="39" customBuiltin="1"/>
    <cellStyle name="40 % – uthevingsfarge 4" xfId="34" builtinId="43" customBuiltin="1"/>
    <cellStyle name="40 % – uthevingsfarge 5" xfId="38" builtinId="47" customBuiltin="1"/>
    <cellStyle name="40 % – uthevingsfarge 6" xfId="42" builtinId="51" customBuiltin="1"/>
    <cellStyle name="60 % – uthevingsfarge 1" xfId="23" builtinId="32" customBuiltin="1"/>
    <cellStyle name="60 % – uthevingsfarge 2" xfId="27" builtinId="36" customBuiltin="1"/>
    <cellStyle name="60 % – uthevingsfarge 3" xfId="31" builtinId="40" customBuiltin="1"/>
    <cellStyle name="60 % – uthevingsfarge 4" xfId="35" builtinId="44" customBuiltin="1"/>
    <cellStyle name="60 % – uthevingsfarge 5" xfId="39" builtinId="48" customBuiltin="1"/>
    <cellStyle name="60 % – uthevingsfarge 6" xfId="43" builtinId="52" customBuiltin="1"/>
    <cellStyle name="Beregning" xfId="13" builtinId="22" customBuiltin="1"/>
    <cellStyle name="Dårlig" xfId="9" builtinId="27" customBuiltin="1"/>
    <cellStyle name="Forklarende tekst" xfId="18" builtinId="53" customBuiltin="1"/>
    <cellStyle name="God" xfId="8" builtinId="26" customBuiltin="1"/>
    <cellStyle name="Inndata" xfId="11" builtinId="20" customBuiltin="1"/>
    <cellStyle name="Koblet celle" xfId="14" builtinId="24" customBuiltin="1"/>
    <cellStyle name="Komma" xfId="1" builtinId="3"/>
    <cellStyle name="Kontrollcelle" xfId="15" builtinId="23" customBuiltin="1"/>
    <cellStyle name="Merknad" xfId="17" builtinId="10" customBuiltin="1"/>
    <cellStyle name="Normal" xfId="0" builtinId="0"/>
    <cellStyle name="Nøytral" xfId="10" builtinId="28" customBuiltin="1"/>
    <cellStyle name="Overskrift 1" xfId="4" builtinId="16" customBuiltin="1"/>
    <cellStyle name="Overskrift 2" xfId="5" builtinId="17" customBuiltin="1"/>
    <cellStyle name="Overskrift 3" xfId="6" builtinId="18" customBuiltin="1"/>
    <cellStyle name="Overskrift 4" xfId="7" builtinId="19" customBuiltin="1"/>
    <cellStyle name="Prosent" xfId="2" builtinId="5"/>
    <cellStyle name="Tittel" xfId="3" builtinId="15" customBuiltin="1"/>
    <cellStyle name="Totalt" xfId="19" builtinId="25" customBuiltin="1"/>
    <cellStyle name="Utdata" xfId="12" builtinId="21" customBuiltin="1"/>
    <cellStyle name="Uthevingsfarge1" xfId="20" builtinId="29" customBuiltin="1"/>
    <cellStyle name="Uthevingsfarge2" xfId="24" builtinId="33" customBuiltin="1"/>
    <cellStyle name="Uthevingsfarge3" xfId="28" builtinId="37" customBuiltin="1"/>
    <cellStyle name="Uthevingsfarge4" xfId="32" builtinId="41" customBuiltin="1"/>
    <cellStyle name="Uthevingsfarge5" xfId="36" builtinId="45" customBuiltin="1"/>
    <cellStyle name="Uthevingsfarge6" xfId="40" builtinId="49" customBuiltin="1"/>
    <cellStyle name="Varselteks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FB3AA-A214-4768-83F2-7F16851FB0DF}">
  <dimension ref="A1:R128"/>
  <sheetViews>
    <sheetView showGridLines="0" workbookViewId="0">
      <pane ySplit="9" topLeftCell="A94" activePane="bottomLeft" state="frozen"/>
      <selection pane="bottomLeft" activeCell="M48" sqref="M48"/>
    </sheetView>
  </sheetViews>
  <sheetFormatPr baseColWidth="10" defaultRowHeight="14.5" x14ac:dyDescent="0.35"/>
  <cols>
    <col min="1" max="1" width="49.6328125" customWidth="1"/>
    <col min="2" max="2" width="7.08984375" customWidth="1"/>
    <col min="3" max="3" width="7.7265625" customWidth="1"/>
    <col min="4" max="5" width="7.08984375" customWidth="1"/>
    <col min="6" max="8" width="7.7265625" customWidth="1"/>
    <col min="9" max="10" width="7.08984375" customWidth="1"/>
    <col min="11" max="11" width="7.7265625" customWidth="1"/>
    <col min="12" max="12" width="8.08984375" customWidth="1"/>
    <col min="13" max="13" width="7.08984375" customWidth="1"/>
    <col min="14" max="15" width="8.08984375" customWidth="1"/>
    <col min="16" max="16" width="7.7265625" customWidth="1"/>
    <col min="17" max="17" width="7.1796875" customWidth="1"/>
    <col min="18" max="18" width="9.08984375" customWidth="1"/>
  </cols>
  <sheetData>
    <row r="1" spans="1:18" ht="20.5" x14ac:dyDescent="0.5">
      <c r="A1" s="1" t="s">
        <v>0</v>
      </c>
    </row>
    <row r="3" spans="1:18" ht="16" x14ac:dyDescent="0.4">
      <c r="A3" s="2" t="s">
        <v>1</v>
      </c>
    </row>
    <row r="5" spans="1:18" x14ac:dyDescent="0.35">
      <c r="A5" s="3" t="s">
        <v>2</v>
      </c>
    </row>
    <row r="7" spans="1:18" x14ac:dyDescent="0.35">
      <c r="A7" s="36" t="s">
        <v>3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8"/>
    </row>
    <row r="8" spans="1:18" x14ac:dyDescent="0.35">
      <c r="A8" s="31" t="s">
        <v>4</v>
      </c>
      <c r="B8" s="31" t="s">
        <v>5</v>
      </c>
      <c r="C8" s="31" t="s">
        <v>6</v>
      </c>
      <c r="D8" s="31" t="s">
        <v>7</v>
      </c>
      <c r="E8" s="31" t="s">
        <v>8</v>
      </c>
      <c r="F8" s="31" t="s">
        <v>9</v>
      </c>
      <c r="G8" s="31" t="s">
        <v>10</v>
      </c>
      <c r="H8" s="31" t="s">
        <v>11</v>
      </c>
      <c r="I8" s="31" t="s">
        <v>12</v>
      </c>
      <c r="J8" s="31" t="s">
        <v>13</v>
      </c>
      <c r="K8" s="31" t="s">
        <v>14</v>
      </c>
      <c r="L8" s="31" t="s">
        <v>15</v>
      </c>
      <c r="M8" s="31" t="s">
        <v>16</v>
      </c>
      <c r="N8" s="33">
        <v>2024</v>
      </c>
      <c r="O8" s="34"/>
      <c r="P8" s="35"/>
      <c r="Q8" s="33">
        <v>2023</v>
      </c>
      <c r="R8" s="35"/>
    </row>
    <row r="9" spans="1:18" x14ac:dyDescent="0.35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4" t="s">
        <v>17</v>
      </c>
      <c r="O9" s="4" t="s">
        <v>18</v>
      </c>
      <c r="P9" s="4" t="s">
        <v>19</v>
      </c>
      <c r="Q9" s="4" t="s">
        <v>17</v>
      </c>
      <c r="R9" s="4" t="s">
        <v>20</v>
      </c>
    </row>
    <row r="10" spans="1:18" x14ac:dyDescent="0.35">
      <c r="A10" s="22" t="s">
        <v>21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4"/>
    </row>
    <row r="11" spans="1:18" x14ac:dyDescent="0.35">
      <c r="A11" s="25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7"/>
    </row>
    <row r="12" spans="1:18" x14ac:dyDescent="0.35">
      <c r="A12" s="5" t="s">
        <v>22</v>
      </c>
      <c r="B12" s="28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30"/>
    </row>
    <row r="13" spans="1:18" x14ac:dyDescent="0.35">
      <c r="A13" s="5" t="s">
        <v>23</v>
      </c>
      <c r="B13" s="28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30"/>
    </row>
    <row r="14" spans="1:18" x14ac:dyDescent="0.35">
      <c r="A14" s="6" t="s">
        <v>24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5">
        <v>100000</v>
      </c>
      <c r="P14" s="5">
        <v>-100000</v>
      </c>
      <c r="Q14" s="7"/>
      <c r="R14" s="7"/>
    </row>
    <row r="15" spans="1:18" x14ac:dyDescent="0.35">
      <c r="A15" s="6" t="s">
        <v>25</v>
      </c>
      <c r="B15" s="5">
        <v>47482</v>
      </c>
      <c r="C15" s="5">
        <v>30982</v>
      </c>
      <c r="D15" s="5">
        <v>38296</v>
      </c>
      <c r="E15" s="5">
        <v>38978</v>
      </c>
      <c r="F15" s="5">
        <v>44014</v>
      </c>
      <c r="G15" s="5">
        <v>1945</v>
      </c>
      <c r="H15" s="7"/>
      <c r="I15" s="5">
        <v>20376</v>
      </c>
      <c r="J15" s="5">
        <v>80669</v>
      </c>
      <c r="K15" s="5">
        <v>39581</v>
      </c>
      <c r="L15" s="5">
        <v>82317</v>
      </c>
      <c r="M15" s="5">
        <v>14978</v>
      </c>
      <c r="N15" s="5">
        <v>439619</v>
      </c>
      <c r="O15" s="5">
        <v>489291</v>
      </c>
      <c r="P15" s="5">
        <v>-49672</v>
      </c>
      <c r="Q15" s="7"/>
      <c r="R15" s="5">
        <v>439619</v>
      </c>
    </row>
    <row r="16" spans="1:18" x14ac:dyDescent="0.35">
      <c r="A16" s="6" t="s">
        <v>26</v>
      </c>
      <c r="B16" s="7"/>
      <c r="C16" s="7"/>
      <c r="D16" s="5">
        <v>67188</v>
      </c>
      <c r="E16" s="7"/>
      <c r="F16" s="7"/>
      <c r="G16" s="7"/>
      <c r="H16" s="7"/>
      <c r="I16" s="7"/>
      <c r="J16" s="7"/>
      <c r="K16" s="7"/>
      <c r="L16" s="7"/>
      <c r="M16" s="7"/>
      <c r="N16" s="5">
        <v>67188</v>
      </c>
      <c r="O16" s="7"/>
      <c r="P16" s="5">
        <v>67188</v>
      </c>
      <c r="Q16" s="7"/>
      <c r="R16" s="5">
        <v>67188</v>
      </c>
    </row>
    <row r="17" spans="1:18" x14ac:dyDescent="0.35">
      <c r="A17" s="6" t="s">
        <v>27</v>
      </c>
      <c r="B17" s="7"/>
      <c r="C17" s="7"/>
      <c r="D17" s="7"/>
      <c r="E17" s="5">
        <v>44701</v>
      </c>
      <c r="F17" s="5">
        <v>4000</v>
      </c>
      <c r="G17" s="5">
        <v>6166</v>
      </c>
      <c r="H17" s="7"/>
      <c r="I17" s="5">
        <v>12153</v>
      </c>
      <c r="J17" s="5">
        <v>5000</v>
      </c>
      <c r="K17" s="7"/>
      <c r="L17" s="7"/>
      <c r="M17" s="5">
        <v>90439</v>
      </c>
      <c r="N17" s="5">
        <v>162459</v>
      </c>
      <c r="O17" s="7"/>
      <c r="P17" s="5">
        <v>162459</v>
      </c>
      <c r="Q17" s="7"/>
      <c r="R17" s="5">
        <v>162459</v>
      </c>
    </row>
    <row r="18" spans="1:18" x14ac:dyDescent="0.35">
      <c r="A18" s="6" t="s">
        <v>28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5">
        <v>45000</v>
      </c>
      <c r="P18" s="5">
        <v>-45000</v>
      </c>
      <c r="Q18" s="7"/>
      <c r="R18" s="7"/>
    </row>
    <row r="19" spans="1:18" x14ac:dyDescent="0.35">
      <c r="A19" s="6" t="s">
        <v>29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5">
        <v>25000</v>
      </c>
      <c r="M19" s="7"/>
      <c r="N19" s="5">
        <v>25000</v>
      </c>
      <c r="O19" s="7"/>
      <c r="P19" s="5">
        <v>25000</v>
      </c>
      <c r="Q19" s="7"/>
      <c r="R19" s="5">
        <v>25000</v>
      </c>
    </row>
    <row r="20" spans="1:18" x14ac:dyDescent="0.35">
      <c r="A20" s="6" t="s">
        <v>30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5">
        <v>23850</v>
      </c>
      <c r="P20" s="5">
        <v>-23850</v>
      </c>
      <c r="Q20" s="7"/>
      <c r="R20" s="7"/>
    </row>
    <row r="21" spans="1:18" x14ac:dyDescent="0.35">
      <c r="A21" s="6" t="s">
        <v>31</v>
      </c>
      <c r="B21" s="5">
        <v>20832</v>
      </c>
      <c r="C21" s="5">
        <v>11645</v>
      </c>
      <c r="D21" s="5">
        <v>154341</v>
      </c>
      <c r="E21" s="5">
        <v>433348</v>
      </c>
      <c r="F21" s="5">
        <v>11505</v>
      </c>
      <c r="G21" s="5">
        <v>10880</v>
      </c>
      <c r="H21" s="5">
        <v>8934</v>
      </c>
      <c r="I21" s="5">
        <v>83987</v>
      </c>
      <c r="J21" s="5">
        <v>26222</v>
      </c>
      <c r="K21" s="5">
        <v>-1925</v>
      </c>
      <c r="L21" s="5">
        <v>718525</v>
      </c>
      <c r="M21" s="5">
        <v>192807</v>
      </c>
      <c r="N21" s="5">
        <v>1671101</v>
      </c>
      <c r="O21" s="5">
        <v>960000</v>
      </c>
      <c r="P21" s="5">
        <v>711101</v>
      </c>
      <c r="Q21" s="7"/>
      <c r="R21" s="5">
        <v>1671101</v>
      </c>
    </row>
    <row r="22" spans="1:18" x14ac:dyDescent="0.35">
      <c r="A22" s="6" t="s">
        <v>32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5">
        <v>26553</v>
      </c>
      <c r="N22" s="5">
        <v>26553</v>
      </c>
      <c r="O22" s="7"/>
      <c r="P22" s="5">
        <v>26553</v>
      </c>
      <c r="Q22" s="7"/>
      <c r="R22" s="5">
        <v>26553</v>
      </c>
    </row>
    <row r="23" spans="1:18" x14ac:dyDescent="0.35">
      <c r="A23" s="6" t="s">
        <v>33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5">
        <v>-4200</v>
      </c>
      <c r="P23" s="5">
        <v>4200</v>
      </c>
      <c r="Q23" s="7"/>
      <c r="R23" s="7"/>
    </row>
    <row r="24" spans="1:18" x14ac:dyDescent="0.35">
      <c r="A24" s="6" t="s">
        <v>23</v>
      </c>
      <c r="B24" s="8">
        <v>68314</v>
      </c>
      <c r="C24" s="8">
        <v>42627</v>
      </c>
      <c r="D24" s="8">
        <v>259825</v>
      </c>
      <c r="E24" s="8">
        <v>517027</v>
      </c>
      <c r="F24" s="8">
        <v>59519</v>
      </c>
      <c r="G24" s="8">
        <v>18991</v>
      </c>
      <c r="H24" s="8">
        <v>8934</v>
      </c>
      <c r="I24" s="8">
        <v>116517</v>
      </c>
      <c r="J24" s="8">
        <v>111892</v>
      </c>
      <c r="K24" s="8">
        <v>37656</v>
      </c>
      <c r="L24" s="8">
        <v>825842</v>
      </c>
      <c r="M24" s="8">
        <v>324776</v>
      </c>
      <c r="N24" s="8">
        <v>2391920</v>
      </c>
      <c r="O24" s="8">
        <v>1613941</v>
      </c>
      <c r="P24" s="8">
        <v>777979</v>
      </c>
      <c r="Q24" s="8"/>
      <c r="R24" s="8">
        <v>2391920</v>
      </c>
    </row>
    <row r="25" spans="1:18" x14ac:dyDescent="0.35">
      <c r="A25" s="5" t="s">
        <v>34</v>
      </c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30"/>
    </row>
    <row r="26" spans="1:18" x14ac:dyDescent="0.35">
      <c r="A26" s="6" t="s">
        <v>35</v>
      </c>
      <c r="B26" s="7"/>
      <c r="C26" s="7"/>
      <c r="D26" s="5">
        <v>45457</v>
      </c>
      <c r="E26" s="7"/>
      <c r="F26" s="7"/>
      <c r="G26" s="7"/>
      <c r="H26" s="7"/>
      <c r="I26" s="7"/>
      <c r="J26" s="7"/>
      <c r="K26" s="7"/>
      <c r="L26" s="7"/>
      <c r="M26" s="7"/>
      <c r="N26" s="5">
        <v>45457</v>
      </c>
      <c r="O26" s="7"/>
      <c r="P26" s="5">
        <v>45457</v>
      </c>
      <c r="Q26" s="7"/>
      <c r="R26" s="5">
        <v>45457</v>
      </c>
    </row>
    <row r="27" spans="1:18" x14ac:dyDescent="0.35">
      <c r="A27" s="6" t="s">
        <v>36</v>
      </c>
      <c r="B27" s="5">
        <v>32295</v>
      </c>
      <c r="C27" s="7"/>
      <c r="D27" s="7"/>
      <c r="E27" s="7"/>
      <c r="F27" s="5">
        <v>34265</v>
      </c>
      <c r="G27" s="7"/>
      <c r="H27" s="7"/>
      <c r="I27" s="7"/>
      <c r="J27" s="5">
        <v>32141</v>
      </c>
      <c r="K27" s="7"/>
      <c r="L27" s="7"/>
      <c r="M27" s="7"/>
      <c r="N27" s="5">
        <v>98701</v>
      </c>
      <c r="O27" s="5">
        <v>110936</v>
      </c>
      <c r="P27" s="5">
        <v>-12235</v>
      </c>
      <c r="Q27" s="7"/>
      <c r="R27" s="5">
        <v>98701</v>
      </c>
    </row>
    <row r="28" spans="1:18" x14ac:dyDescent="0.35">
      <c r="A28" s="6" t="s">
        <v>37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5">
        <v>239543</v>
      </c>
      <c r="M28" s="7"/>
      <c r="N28" s="5">
        <v>239543</v>
      </c>
      <c r="O28" s="5">
        <v>200000</v>
      </c>
      <c r="P28" s="5">
        <v>39543</v>
      </c>
      <c r="Q28" s="7"/>
      <c r="R28" s="5">
        <v>239543</v>
      </c>
    </row>
    <row r="29" spans="1:18" x14ac:dyDescent="0.35">
      <c r="A29" s="6" t="s">
        <v>38</v>
      </c>
      <c r="B29" s="7"/>
      <c r="C29" s="7"/>
      <c r="D29" s="7"/>
      <c r="E29" s="7"/>
      <c r="F29" s="7"/>
      <c r="G29" s="7"/>
      <c r="H29" s="7"/>
      <c r="I29" s="5">
        <v>163504</v>
      </c>
      <c r="J29" s="7"/>
      <c r="K29" s="7"/>
      <c r="L29" s="7"/>
      <c r="M29" s="7"/>
      <c r="N29" s="5">
        <v>163504</v>
      </c>
      <c r="O29" s="5">
        <v>150000</v>
      </c>
      <c r="P29" s="5">
        <v>13504</v>
      </c>
      <c r="Q29" s="7"/>
      <c r="R29" s="5">
        <v>163504</v>
      </c>
    </row>
    <row r="30" spans="1:18" x14ac:dyDescent="0.35">
      <c r="A30" s="6" t="s">
        <v>39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5">
        <v>193795</v>
      </c>
      <c r="N30" s="5">
        <v>193795</v>
      </c>
      <c r="O30" s="5">
        <v>180000</v>
      </c>
      <c r="P30" s="5">
        <v>13795</v>
      </c>
      <c r="Q30" s="7"/>
      <c r="R30" s="5">
        <v>193795</v>
      </c>
    </row>
    <row r="31" spans="1:18" x14ac:dyDescent="0.35">
      <c r="A31" s="6" t="s">
        <v>40</v>
      </c>
      <c r="B31" s="7"/>
      <c r="C31" s="7"/>
      <c r="D31" s="7"/>
      <c r="E31" s="5">
        <v>49528</v>
      </c>
      <c r="F31" s="7"/>
      <c r="G31" s="7"/>
      <c r="H31" s="7"/>
      <c r="I31" s="7"/>
      <c r="J31" s="7"/>
      <c r="K31" s="7"/>
      <c r="L31" s="5">
        <v>49528</v>
      </c>
      <c r="M31" s="7"/>
      <c r="N31" s="5">
        <v>99055</v>
      </c>
      <c r="O31" s="5">
        <v>92623</v>
      </c>
      <c r="P31" s="5">
        <v>6432</v>
      </c>
      <c r="Q31" s="7"/>
      <c r="R31" s="5">
        <v>99055</v>
      </c>
    </row>
    <row r="32" spans="1:18" x14ac:dyDescent="0.35">
      <c r="A32" s="6" t="s">
        <v>41</v>
      </c>
      <c r="B32" s="7"/>
      <c r="C32" s="7"/>
      <c r="D32" s="7"/>
      <c r="E32" s="5">
        <v>11493</v>
      </c>
      <c r="F32" s="7"/>
      <c r="G32" s="7"/>
      <c r="H32" s="7"/>
      <c r="I32" s="5">
        <v>-7590</v>
      </c>
      <c r="J32" s="7"/>
      <c r="K32" s="7"/>
      <c r="L32" s="7"/>
      <c r="M32" s="5">
        <v>-8943</v>
      </c>
      <c r="N32" s="5">
        <v>-5040</v>
      </c>
      <c r="O32" s="7"/>
      <c r="P32" s="5">
        <v>-5040</v>
      </c>
      <c r="Q32" s="7"/>
      <c r="R32" s="5">
        <v>-5040</v>
      </c>
    </row>
    <row r="33" spans="1:18" x14ac:dyDescent="0.35">
      <c r="A33" s="6" t="s">
        <v>42</v>
      </c>
      <c r="B33" s="7"/>
      <c r="C33" s="7"/>
      <c r="D33" s="7"/>
      <c r="E33" s="7"/>
      <c r="F33" s="7"/>
      <c r="G33" s="7"/>
      <c r="H33" s="7"/>
      <c r="I33" s="7"/>
      <c r="J33" s="7"/>
      <c r="K33" s="5">
        <v>27000</v>
      </c>
      <c r="L33" s="7"/>
      <c r="M33" s="7"/>
      <c r="N33" s="5">
        <v>27000</v>
      </c>
      <c r="O33" s="7"/>
      <c r="P33" s="5">
        <v>27000</v>
      </c>
      <c r="Q33" s="7"/>
      <c r="R33" s="5">
        <v>27000</v>
      </c>
    </row>
    <row r="34" spans="1:18" x14ac:dyDescent="0.35">
      <c r="A34" s="6" t="s">
        <v>43</v>
      </c>
      <c r="B34" s="7"/>
      <c r="C34" s="7"/>
      <c r="D34" s="7"/>
      <c r="E34" s="7"/>
      <c r="F34" s="5">
        <v>14000</v>
      </c>
      <c r="G34" s="7"/>
      <c r="H34" s="7"/>
      <c r="I34" s="7"/>
      <c r="J34" s="7"/>
      <c r="K34" s="7"/>
      <c r="L34" s="7"/>
      <c r="M34" s="7"/>
      <c r="N34" s="5">
        <v>14000</v>
      </c>
      <c r="O34" s="5">
        <v>10000</v>
      </c>
      <c r="P34" s="5">
        <v>4000</v>
      </c>
      <c r="Q34" s="7"/>
      <c r="R34" s="5">
        <v>14000</v>
      </c>
    </row>
    <row r="35" spans="1:18" x14ac:dyDescent="0.35">
      <c r="A35" s="6" t="s">
        <v>44</v>
      </c>
      <c r="B35" s="7"/>
      <c r="C35" s="7"/>
      <c r="D35" s="7"/>
      <c r="E35" s="7"/>
      <c r="F35" s="5">
        <v>45000</v>
      </c>
      <c r="G35" s="7"/>
      <c r="H35" s="7"/>
      <c r="I35" s="7"/>
      <c r="J35" s="7"/>
      <c r="K35" s="7"/>
      <c r="L35" s="7"/>
      <c r="M35" s="7"/>
      <c r="N35" s="5">
        <v>45000</v>
      </c>
      <c r="O35" s="5">
        <v>150000</v>
      </c>
      <c r="P35" s="5">
        <v>-105000</v>
      </c>
      <c r="Q35" s="7"/>
      <c r="R35" s="5">
        <v>45000</v>
      </c>
    </row>
    <row r="36" spans="1:18" x14ac:dyDescent="0.35">
      <c r="A36" s="6" t="s">
        <v>45</v>
      </c>
      <c r="B36" s="7"/>
      <c r="C36" s="7"/>
      <c r="D36" s="7"/>
      <c r="E36" s="7"/>
      <c r="F36" s="7"/>
      <c r="G36" s="5">
        <v>12600</v>
      </c>
      <c r="H36" s="7"/>
      <c r="I36" s="7"/>
      <c r="J36" s="7"/>
      <c r="K36" s="5">
        <v>23100</v>
      </c>
      <c r="L36" s="7"/>
      <c r="M36" s="7"/>
      <c r="N36" s="5">
        <v>35700</v>
      </c>
      <c r="O36" s="5">
        <v>100000</v>
      </c>
      <c r="P36" s="5">
        <v>-64300</v>
      </c>
      <c r="Q36" s="7"/>
      <c r="R36" s="5">
        <v>35700</v>
      </c>
    </row>
    <row r="37" spans="1:18" x14ac:dyDescent="0.35">
      <c r="A37" s="6" t="s">
        <v>46</v>
      </c>
      <c r="B37" s="5">
        <v>350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5">
        <v>350</v>
      </c>
      <c r="O37" s="7"/>
      <c r="P37" s="5">
        <v>350</v>
      </c>
      <c r="Q37" s="7"/>
      <c r="R37" s="5">
        <v>350</v>
      </c>
    </row>
    <row r="38" spans="1:18" x14ac:dyDescent="0.35">
      <c r="A38" s="6" t="s">
        <v>47</v>
      </c>
      <c r="B38" s="7"/>
      <c r="C38" s="7"/>
      <c r="D38" s="7"/>
      <c r="E38" s="7"/>
      <c r="F38" s="7"/>
      <c r="G38" s="5">
        <v>-1128</v>
      </c>
      <c r="H38" s="7"/>
      <c r="I38" s="7"/>
      <c r="J38" s="7"/>
      <c r="K38" s="7"/>
      <c r="L38" s="7"/>
      <c r="M38" s="7"/>
      <c r="N38" s="5">
        <v>-1128</v>
      </c>
      <c r="O38" s="7"/>
      <c r="P38" s="5">
        <v>-1128</v>
      </c>
      <c r="Q38" s="7"/>
      <c r="R38" s="5">
        <v>-1128</v>
      </c>
    </row>
    <row r="39" spans="1:18" x14ac:dyDescent="0.35">
      <c r="A39" s="6" t="s">
        <v>48</v>
      </c>
      <c r="B39" s="5">
        <v>22320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5">
        <v>22320</v>
      </c>
      <c r="O39" s="7"/>
      <c r="P39" s="5">
        <v>22320</v>
      </c>
      <c r="Q39" s="7"/>
      <c r="R39" s="5">
        <v>22320</v>
      </c>
    </row>
    <row r="40" spans="1:18" x14ac:dyDescent="0.35">
      <c r="A40" s="6" t="s">
        <v>49</v>
      </c>
      <c r="B40" s="7"/>
      <c r="C40" s="7"/>
      <c r="D40" s="7"/>
      <c r="E40" s="7"/>
      <c r="F40" s="7"/>
      <c r="G40" s="7"/>
      <c r="H40" s="5">
        <v>15180</v>
      </c>
      <c r="I40" s="7"/>
      <c r="J40" s="7"/>
      <c r="K40" s="5">
        <v>18236</v>
      </c>
      <c r="L40" s="7"/>
      <c r="M40" s="7"/>
      <c r="N40" s="5">
        <v>33416</v>
      </c>
      <c r="O40" s="7"/>
      <c r="P40" s="5">
        <v>33416</v>
      </c>
      <c r="Q40" s="7"/>
      <c r="R40" s="5">
        <v>33416</v>
      </c>
    </row>
    <row r="41" spans="1:18" x14ac:dyDescent="0.35">
      <c r="A41" s="6" t="s">
        <v>50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5">
        <v>189343</v>
      </c>
      <c r="P41" s="5">
        <v>-189343</v>
      </c>
      <c r="Q41" s="7"/>
      <c r="R41" s="7"/>
    </row>
    <row r="42" spans="1:18" x14ac:dyDescent="0.35">
      <c r="A42" s="6" t="s">
        <v>51</v>
      </c>
      <c r="B42" s="5">
        <v>43900</v>
      </c>
      <c r="C42" s="5">
        <v>3792</v>
      </c>
      <c r="D42" s="5">
        <v>94868</v>
      </c>
      <c r="E42" s="5">
        <v>46218</v>
      </c>
      <c r="F42" s="5">
        <v>21850</v>
      </c>
      <c r="G42" s="5">
        <v>38130</v>
      </c>
      <c r="H42" s="5">
        <v>7170</v>
      </c>
      <c r="I42" s="5">
        <v>-3261</v>
      </c>
      <c r="J42" s="5">
        <v>20307</v>
      </c>
      <c r="K42" s="5">
        <v>3669</v>
      </c>
      <c r="L42" s="7"/>
      <c r="M42" s="7"/>
      <c r="N42" s="5">
        <v>276643</v>
      </c>
      <c r="O42" s="5">
        <v>361777</v>
      </c>
      <c r="P42" s="5">
        <v>-85134</v>
      </c>
      <c r="Q42" s="7"/>
      <c r="R42" s="5">
        <v>276643</v>
      </c>
    </row>
    <row r="43" spans="1:18" x14ac:dyDescent="0.35">
      <c r="A43" s="6" t="s">
        <v>52</v>
      </c>
      <c r="B43" s="5">
        <v>69941</v>
      </c>
      <c r="C43" s="7"/>
      <c r="D43" s="7"/>
      <c r="E43" s="7"/>
      <c r="F43" s="7"/>
      <c r="G43" s="7"/>
      <c r="H43" s="7"/>
      <c r="I43" s="7"/>
      <c r="J43" s="7"/>
      <c r="K43" s="5">
        <v>2006</v>
      </c>
      <c r="L43" s="5">
        <v>2006</v>
      </c>
      <c r="M43" s="5">
        <v>49619</v>
      </c>
      <c r="N43" s="5">
        <v>123571</v>
      </c>
      <c r="O43" s="5">
        <v>190212</v>
      </c>
      <c r="P43" s="5">
        <v>-66641</v>
      </c>
      <c r="Q43" s="7"/>
      <c r="R43" s="5">
        <v>123571</v>
      </c>
    </row>
    <row r="44" spans="1:18" x14ac:dyDescent="0.35">
      <c r="A44" s="6" t="s">
        <v>34</v>
      </c>
      <c r="B44" s="8">
        <v>168806</v>
      </c>
      <c r="C44" s="8">
        <v>3792</v>
      </c>
      <c r="D44" s="8">
        <v>140324</v>
      </c>
      <c r="E44" s="8">
        <v>107238</v>
      </c>
      <c r="F44" s="8">
        <v>115115</v>
      </c>
      <c r="G44" s="8">
        <v>49602</v>
      </c>
      <c r="H44" s="8">
        <v>22350</v>
      </c>
      <c r="I44" s="8">
        <v>152653</v>
      </c>
      <c r="J44" s="8">
        <v>52448</v>
      </c>
      <c r="K44" s="8">
        <v>74011</v>
      </c>
      <c r="L44" s="8">
        <v>291076</v>
      </c>
      <c r="M44" s="8">
        <v>234471</v>
      </c>
      <c r="N44" s="8">
        <v>1411887</v>
      </c>
      <c r="O44" s="8">
        <v>1734891</v>
      </c>
      <c r="P44" s="8">
        <v>-323004</v>
      </c>
      <c r="Q44" s="8"/>
      <c r="R44" s="8">
        <v>1411887</v>
      </c>
    </row>
    <row r="45" spans="1:18" x14ac:dyDescent="0.35">
      <c r="A45" s="6" t="s">
        <v>22</v>
      </c>
      <c r="B45" s="8">
        <v>237120</v>
      </c>
      <c r="C45" s="8">
        <v>46420</v>
      </c>
      <c r="D45" s="8">
        <v>400149</v>
      </c>
      <c r="E45" s="8">
        <v>624265</v>
      </c>
      <c r="F45" s="8">
        <v>174634</v>
      </c>
      <c r="G45" s="8">
        <v>68593</v>
      </c>
      <c r="H45" s="8">
        <v>31284</v>
      </c>
      <c r="I45" s="8">
        <v>269170</v>
      </c>
      <c r="J45" s="8">
        <v>164339</v>
      </c>
      <c r="K45" s="8">
        <v>111667</v>
      </c>
      <c r="L45" s="8">
        <v>1116918</v>
      </c>
      <c r="M45" s="8">
        <v>559248</v>
      </c>
      <c r="N45" s="8">
        <v>3803807</v>
      </c>
      <c r="O45" s="8">
        <v>3348832</v>
      </c>
      <c r="P45" s="8">
        <v>454975</v>
      </c>
      <c r="Q45" s="8"/>
      <c r="R45" s="8">
        <v>3803807</v>
      </c>
    </row>
    <row r="46" spans="1:18" x14ac:dyDescent="0.35">
      <c r="A46" s="5" t="s">
        <v>53</v>
      </c>
      <c r="B46" s="28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30"/>
    </row>
    <row r="47" spans="1:18" ht="26" x14ac:dyDescent="0.35">
      <c r="A47" s="5" t="s">
        <v>54</v>
      </c>
      <c r="B47" s="28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30"/>
    </row>
    <row r="48" spans="1:18" x14ac:dyDescent="0.35">
      <c r="A48" s="6" t="s">
        <v>55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5">
        <v>14142</v>
      </c>
      <c r="N48" s="5">
        <v>14142</v>
      </c>
      <c r="O48" s="7"/>
      <c r="P48" s="5">
        <v>14142</v>
      </c>
      <c r="Q48" s="7"/>
      <c r="R48" s="5">
        <v>14142</v>
      </c>
    </row>
    <row r="49" spans="1:18" x14ac:dyDescent="0.35">
      <c r="A49" s="6" t="s">
        <v>54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>
        <v>14142</v>
      </c>
      <c r="N49" s="8">
        <v>14142</v>
      </c>
      <c r="O49" s="8"/>
      <c r="P49" s="8">
        <v>14142</v>
      </c>
      <c r="Q49" s="8"/>
      <c r="R49" s="8">
        <v>14142</v>
      </c>
    </row>
    <row r="50" spans="1:18" x14ac:dyDescent="0.35">
      <c r="A50" s="5" t="s">
        <v>56</v>
      </c>
      <c r="B50" s="28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30"/>
    </row>
    <row r="51" spans="1:18" x14ac:dyDescent="0.35">
      <c r="A51" s="6" t="s">
        <v>57</v>
      </c>
      <c r="B51" s="7"/>
      <c r="C51" s="7"/>
      <c r="D51" s="7"/>
      <c r="E51" s="5">
        <v>11812</v>
      </c>
      <c r="F51" s="5">
        <v>16165</v>
      </c>
      <c r="G51" s="5">
        <v>-217</v>
      </c>
      <c r="H51" s="7"/>
      <c r="I51" s="5">
        <v>24301</v>
      </c>
      <c r="J51" s="7"/>
      <c r="K51" s="5">
        <v>1280</v>
      </c>
      <c r="L51" s="7"/>
      <c r="M51" s="5">
        <v>3802</v>
      </c>
      <c r="N51" s="5">
        <v>57143</v>
      </c>
      <c r="O51" s="7"/>
      <c r="P51" s="5">
        <v>57143</v>
      </c>
      <c r="Q51" s="7"/>
      <c r="R51" s="5">
        <v>57143</v>
      </c>
    </row>
    <row r="52" spans="1:18" x14ac:dyDescent="0.35">
      <c r="A52" s="6" t="s">
        <v>58</v>
      </c>
      <c r="B52" s="7"/>
      <c r="C52" s="5">
        <v>47172</v>
      </c>
      <c r="D52" s="5">
        <v>9000</v>
      </c>
      <c r="E52" s="5">
        <v>4500</v>
      </c>
      <c r="F52" s="5">
        <v>2000</v>
      </c>
      <c r="G52" s="5">
        <v>57505</v>
      </c>
      <c r="H52" s="5">
        <v>3500</v>
      </c>
      <c r="I52" s="5">
        <v>47920</v>
      </c>
      <c r="J52" s="5">
        <v>4500</v>
      </c>
      <c r="K52" s="5">
        <v>29750</v>
      </c>
      <c r="L52" s="5">
        <v>7900</v>
      </c>
      <c r="M52" s="5">
        <v>49845</v>
      </c>
      <c r="N52" s="5">
        <v>263592</v>
      </c>
      <c r="O52" s="7"/>
      <c r="P52" s="5">
        <v>263592</v>
      </c>
      <c r="Q52" s="7"/>
      <c r="R52" s="5">
        <v>263592</v>
      </c>
    </row>
    <row r="53" spans="1:18" x14ac:dyDescent="0.35">
      <c r="A53" s="6" t="s">
        <v>59</v>
      </c>
      <c r="B53" s="5">
        <v>5000</v>
      </c>
      <c r="C53" s="5">
        <v>7500</v>
      </c>
      <c r="D53" s="7"/>
      <c r="E53" s="7"/>
      <c r="F53" s="7"/>
      <c r="G53" s="7"/>
      <c r="H53" s="7"/>
      <c r="I53" s="7"/>
      <c r="J53" s="7"/>
      <c r="K53" s="7"/>
      <c r="L53" s="7"/>
      <c r="M53" s="7"/>
      <c r="N53" s="5">
        <v>12500</v>
      </c>
      <c r="O53" s="7"/>
      <c r="P53" s="5">
        <v>12500</v>
      </c>
      <c r="Q53" s="7"/>
      <c r="R53" s="5">
        <v>12500</v>
      </c>
    </row>
    <row r="54" spans="1:18" x14ac:dyDescent="0.35">
      <c r="A54" s="6" t="s">
        <v>60</v>
      </c>
      <c r="B54" s="5">
        <v>12655</v>
      </c>
      <c r="C54" s="7"/>
      <c r="D54" s="7"/>
      <c r="E54" s="7"/>
      <c r="F54" s="7"/>
      <c r="G54" s="7"/>
      <c r="H54" s="7"/>
      <c r="I54" s="5">
        <v>8073</v>
      </c>
      <c r="J54" s="5">
        <v>18800</v>
      </c>
      <c r="K54" s="5">
        <v>34687</v>
      </c>
      <c r="L54" s="5">
        <v>6737</v>
      </c>
      <c r="M54" s="5">
        <v>9666</v>
      </c>
      <c r="N54" s="5">
        <v>90618</v>
      </c>
      <c r="O54" s="7"/>
      <c r="P54" s="5">
        <v>90618</v>
      </c>
      <c r="Q54" s="5">
        <v>38192</v>
      </c>
      <c r="R54" s="5">
        <v>52426</v>
      </c>
    </row>
    <row r="55" spans="1:18" x14ac:dyDescent="0.35">
      <c r="A55" s="6" t="s">
        <v>61</v>
      </c>
      <c r="B55" s="7"/>
      <c r="C55" s="7"/>
      <c r="D55" s="7"/>
      <c r="E55" s="5">
        <v>16541</v>
      </c>
      <c r="F55" s="7"/>
      <c r="G55" s="7"/>
      <c r="H55" s="7"/>
      <c r="I55" s="7"/>
      <c r="J55" s="7"/>
      <c r="K55" s="7"/>
      <c r="L55" s="7"/>
      <c r="M55" s="7"/>
      <c r="N55" s="5">
        <v>16541</v>
      </c>
      <c r="O55" s="5">
        <v>99430</v>
      </c>
      <c r="P55" s="5">
        <v>-82889</v>
      </c>
      <c r="Q55" s="5">
        <v>4906</v>
      </c>
      <c r="R55" s="5">
        <v>11636</v>
      </c>
    </row>
    <row r="56" spans="1:18" x14ac:dyDescent="0.35">
      <c r="A56" s="6" t="s">
        <v>62</v>
      </c>
      <c r="B56" s="7"/>
      <c r="C56" s="7"/>
      <c r="D56" s="7"/>
      <c r="E56" s="7"/>
      <c r="F56" s="5">
        <v>5746</v>
      </c>
      <c r="G56" s="7"/>
      <c r="H56" s="7"/>
      <c r="I56" s="7"/>
      <c r="J56" s="7"/>
      <c r="K56" s="7"/>
      <c r="L56" s="7"/>
      <c r="M56" s="7"/>
      <c r="N56" s="5">
        <v>5746</v>
      </c>
      <c r="O56" s="7"/>
      <c r="P56" s="5">
        <v>5746</v>
      </c>
      <c r="Q56" s="7"/>
      <c r="R56" s="5">
        <v>5746</v>
      </c>
    </row>
    <row r="57" spans="1:18" x14ac:dyDescent="0.35">
      <c r="A57" s="6" t="s">
        <v>56</v>
      </c>
      <c r="B57" s="8">
        <v>17655</v>
      </c>
      <c r="C57" s="8">
        <v>54672</v>
      </c>
      <c r="D57" s="8">
        <v>9000</v>
      </c>
      <c r="E57" s="8">
        <v>32853</v>
      </c>
      <c r="F57" s="8">
        <v>23911</v>
      </c>
      <c r="G57" s="8">
        <v>57288</v>
      </c>
      <c r="H57" s="8">
        <v>3500</v>
      </c>
      <c r="I57" s="8">
        <v>80294</v>
      </c>
      <c r="J57" s="8">
        <v>23300</v>
      </c>
      <c r="K57" s="8">
        <v>65717</v>
      </c>
      <c r="L57" s="8">
        <v>14637</v>
      </c>
      <c r="M57" s="8">
        <v>63313</v>
      </c>
      <c r="N57" s="8">
        <v>446141</v>
      </c>
      <c r="O57" s="8">
        <v>99430</v>
      </c>
      <c r="P57" s="8">
        <v>346711</v>
      </c>
      <c r="Q57" s="8">
        <v>43098</v>
      </c>
      <c r="R57" s="8">
        <v>403044</v>
      </c>
    </row>
    <row r="58" spans="1:18" x14ac:dyDescent="0.35">
      <c r="A58" s="5" t="s">
        <v>63</v>
      </c>
      <c r="B58" s="28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30"/>
    </row>
    <row r="59" spans="1:18" x14ac:dyDescent="0.35">
      <c r="A59" s="6" t="s">
        <v>64</v>
      </c>
      <c r="B59" s="5">
        <v>101331</v>
      </c>
      <c r="C59" s="5">
        <v>57667</v>
      </c>
      <c r="D59" s="5">
        <v>220867</v>
      </c>
      <c r="E59" s="5">
        <v>67467</v>
      </c>
      <c r="F59" s="5">
        <v>57667</v>
      </c>
      <c r="G59" s="5">
        <v>198506</v>
      </c>
      <c r="H59" s="5">
        <v>57667</v>
      </c>
      <c r="I59" s="5">
        <v>92567</v>
      </c>
      <c r="J59" s="5">
        <v>95667</v>
      </c>
      <c r="K59" s="5">
        <v>143907</v>
      </c>
      <c r="L59" s="5">
        <v>84817</v>
      </c>
      <c r="M59" s="5">
        <v>171932</v>
      </c>
      <c r="N59" s="5">
        <v>1350059</v>
      </c>
      <c r="O59" s="5">
        <v>1276786</v>
      </c>
      <c r="P59" s="5">
        <v>73273</v>
      </c>
      <c r="Q59" s="7"/>
      <c r="R59" s="5">
        <v>1350059</v>
      </c>
    </row>
    <row r="60" spans="1:18" x14ac:dyDescent="0.35">
      <c r="A60" s="6" t="s">
        <v>65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5">
        <v>133540</v>
      </c>
      <c r="P60" s="5">
        <v>-133540</v>
      </c>
      <c r="Q60" s="7"/>
      <c r="R60" s="7"/>
    </row>
    <row r="61" spans="1:18" x14ac:dyDescent="0.35">
      <c r="A61" s="6" t="s">
        <v>66</v>
      </c>
      <c r="B61" s="7"/>
      <c r="C61" s="7"/>
      <c r="D61" s="5">
        <v>7500</v>
      </c>
      <c r="E61" s="7"/>
      <c r="F61" s="7"/>
      <c r="G61" s="7"/>
      <c r="H61" s="7"/>
      <c r="I61" s="7"/>
      <c r="J61" s="7"/>
      <c r="K61" s="7"/>
      <c r="L61" s="7"/>
      <c r="M61" s="7"/>
      <c r="N61" s="5">
        <v>7500</v>
      </c>
      <c r="O61" s="7"/>
      <c r="P61" s="5">
        <v>7500</v>
      </c>
      <c r="Q61" s="7"/>
      <c r="R61" s="5">
        <v>7500</v>
      </c>
    </row>
    <row r="62" spans="1:18" x14ac:dyDescent="0.35">
      <c r="A62" s="6" t="s">
        <v>67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5">
        <v>99145</v>
      </c>
      <c r="P62" s="5">
        <v>-99145</v>
      </c>
      <c r="Q62" s="7"/>
      <c r="R62" s="7"/>
    </row>
    <row r="63" spans="1:18" x14ac:dyDescent="0.35">
      <c r="A63" s="6" t="s">
        <v>68</v>
      </c>
      <c r="B63" s="7"/>
      <c r="C63" s="7"/>
      <c r="D63" s="5">
        <v>9800</v>
      </c>
      <c r="E63" s="5">
        <v>-9800</v>
      </c>
      <c r="F63" s="5">
        <v>204100</v>
      </c>
      <c r="G63" s="5">
        <v>-169200</v>
      </c>
      <c r="H63" s="7"/>
      <c r="I63" s="5">
        <v>35100</v>
      </c>
      <c r="J63" s="5">
        <v>-70000</v>
      </c>
      <c r="K63" s="7"/>
      <c r="L63" s="7"/>
      <c r="M63" s="7"/>
      <c r="N63" s="7"/>
      <c r="O63" s="7"/>
      <c r="P63" s="7"/>
      <c r="Q63" s="7"/>
      <c r="R63" s="7"/>
    </row>
    <row r="64" spans="1:18" x14ac:dyDescent="0.35">
      <c r="A64" s="6" t="s">
        <v>69</v>
      </c>
      <c r="B64" s="7"/>
      <c r="C64" s="7"/>
      <c r="D64" s="5">
        <v>1176</v>
      </c>
      <c r="E64" s="5">
        <v>-1176</v>
      </c>
      <c r="F64" s="5">
        <v>24952</v>
      </c>
      <c r="G64" s="5">
        <v>-20764</v>
      </c>
      <c r="H64" s="7"/>
      <c r="I64" s="5">
        <v>372</v>
      </c>
      <c r="J64" s="5">
        <v>-4560</v>
      </c>
      <c r="K64" s="7"/>
      <c r="L64" s="7"/>
      <c r="M64" s="7"/>
      <c r="N64" s="7"/>
      <c r="O64" s="7"/>
      <c r="P64" s="7"/>
      <c r="Q64" s="7"/>
      <c r="R64" s="7"/>
    </row>
    <row r="65" spans="1:18" x14ac:dyDescent="0.35">
      <c r="A65" s="6" t="s">
        <v>70</v>
      </c>
      <c r="B65" s="7"/>
      <c r="C65" s="7"/>
      <c r="D65" s="7"/>
      <c r="E65" s="7"/>
      <c r="F65" s="7"/>
      <c r="G65" s="7"/>
      <c r="H65" s="5">
        <v>42850</v>
      </c>
      <c r="I65" s="7"/>
      <c r="J65" s="5">
        <v>32000</v>
      </c>
      <c r="K65" s="5">
        <v>2000</v>
      </c>
      <c r="L65" s="5">
        <v>-40650</v>
      </c>
      <c r="M65" s="7"/>
      <c r="N65" s="5">
        <v>36200</v>
      </c>
      <c r="O65" s="7"/>
      <c r="P65" s="5">
        <v>36200</v>
      </c>
      <c r="Q65" s="7"/>
      <c r="R65" s="5">
        <v>36200</v>
      </c>
    </row>
    <row r="66" spans="1:18" x14ac:dyDescent="0.35">
      <c r="A66" s="6" t="s">
        <v>71</v>
      </c>
      <c r="B66" s="5">
        <v>7036</v>
      </c>
      <c r="C66" s="5">
        <v>7936</v>
      </c>
      <c r="D66" s="5">
        <v>27980</v>
      </c>
      <c r="E66" s="5">
        <v>9112</v>
      </c>
      <c r="F66" s="5">
        <v>7936</v>
      </c>
      <c r="G66" s="5">
        <v>22647</v>
      </c>
      <c r="H66" s="5">
        <v>7936</v>
      </c>
      <c r="I66" s="5">
        <v>12124</v>
      </c>
      <c r="J66" s="5">
        <v>12496</v>
      </c>
      <c r="K66" s="5">
        <v>20543</v>
      </c>
      <c r="L66" s="5">
        <v>11194</v>
      </c>
      <c r="M66" s="5">
        <v>23906</v>
      </c>
      <c r="N66" s="5">
        <v>170845</v>
      </c>
      <c r="O66" s="7"/>
      <c r="P66" s="5">
        <v>170845</v>
      </c>
      <c r="Q66" s="7"/>
      <c r="R66" s="5">
        <v>170845</v>
      </c>
    </row>
    <row r="67" spans="1:18" x14ac:dyDescent="0.35">
      <c r="A67" s="6" t="s">
        <v>72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5">
        <v>4392</v>
      </c>
      <c r="N67" s="5">
        <v>4392</v>
      </c>
      <c r="O67" s="7"/>
      <c r="P67" s="5">
        <v>4392</v>
      </c>
      <c r="Q67" s="7"/>
      <c r="R67" s="5">
        <v>4392</v>
      </c>
    </row>
    <row r="68" spans="1:18" x14ac:dyDescent="0.35">
      <c r="A68" s="6" t="s">
        <v>73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5">
        <v>-4392</v>
      </c>
      <c r="N68" s="5">
        <v>-4392</v>
      </c>
      <c r="O68" s="7"/>
      <c r="P68" s="5">
        <v>-4392</v>
      </c>
      <c r="Q68" s="7"/>
      <c r="R68" s="5">
        <v>-4392</v>
      </c>
    </row>
    <row r="69" spans="1:18" x14ac:dyDescent="0.35">
      <c r="A69" s="6" t="s">
        <v>74</v>
      </c>
      <c r="B69" s="5">
        <v>8131</v>
      </c>
      <c r="C69" s="5">
        <v>8131</v>
      </c>
      <c r="D69" s="5">
        <v>31488</v>
      </c>
      <c r="E69" s="5">
        <v>9859</v>
      </c>
      <c r="F69" s="5">
        <v>8477</v>
      </c>
      <c r="G69" s="5">
        <v>28335</v>
      </c>
      <c r="H69" s="5">
        <v>14173</v>
      </c>
      <c r="I69" s="5">
        <v>13399</v>
      </c>
      <c r="J69" s="5">
        <v>18348</v>
      </c>
      <c r="K69" s="5">
        <v>23033</v>
      </c>
      <c r="L69" s="5">
        <v>6575</v>
      </c>
      <c r="M69" s="5">
        <v>26975</v>
      </c>
      <c r="N69" s="5">
        <v>196923</v>
      </c>
      <c r="O69" s="5">
        <v>180026</v>
      </c>
      <c r="P69" s="5">
        <v>16897</v>
      </c>
      <c r="Q69" s="7"/>
      <c r="R69" s="5">
        <v>196923</v>
      </c>
    </row>
    <row r="70" spans="1:18" x14ac:dyDescent="0.35">
      <c r="A70" s="6" t="s">
        <v>75</v>
      </c>
      <c r="B70" s="5">
        <v>992</v>
      </c>
      <c r="C70" s="5">
        <v>1119</v>
      </c>
      <c r="D70" s="5">
        <v>3945</v>
      </c>
      <c r="E70" s="5">
        <v>1285</v>
      </c>
      <c r="F70" s="5">
        <v>1119</v>
      </c>
      <c r="G70" s="5">
        <v>3193</v>
      </c>
      <c r="H70" s="5">
        <v>1119</v>
      </c>
      <c r="I70" s="5">
        <v>1709</v>
      </c>
      <c r="J70" s="5">
        <v>1762</v>
      </c>
      <c r="K70" s="5">
        <v>2897</v>
      </c>
      <c r="L70" s="5">
        <v>1578</v>
      </c>
      <c r="M70" s="5">
        <v>3371</v>
      </c>
      <c r="N70" s="5">
        <v>24089</v>
      </c>
      <c r="O70" s="7"/>
      <c r="P70" s="5">
        <v>24089</v>
      </c>
      <c r="Q70" s="7"/>
      <c r="R70" s="5">
        <v>24089</v>
      </c>
    </row>
    <row r="71" spans="1:18" x14ac:dyDescent="0.35">
      <c r="A71" s="6" t="s">
        <v>76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5">
        <v>10811</v>
      </c>
      <c r="P71" s="5">
        <v>-10811</v>
      </c>
      <c r="Q71" s="7"/>
      <c r="R71" s="7"/>
    </row>
    <row r="72" spans="1:18" x14ac:dyDescent="0.35">
      <c r="A72" s="6" t="s">
        <v>77</v>
      </c>
      <c r="B72" s="7"/>
      <c r="C72" s="7"/>
      <c r="D72" s="5">
        <v>1382</v>
      </c>
      <c r="E72" s="5">
        <v>-1382</v>
      </c>
      <c r="F72" s="5">
        <v>28778</v>
      </c>
      <c r="G72" s="5">
        <v>-23857</v>
      </c>
      <c r="H72" s="7"/>
      <c r="I72" s="5">
        <v>4949</v>
      </c>
      <c r="J72" s="5">
        <v>-9870</v>
      </c>
      <c r="K72" s="7"/>
      <c r="L72" s="7"/>
      <c r="M72" s="7"/>
      <c r="N72" s="7"/>
      <c r="O72" s="7"/>
      <c r="P72" s="7"/>
      <c r="Q72" s="7"/>
      <c r="R72" s="7"/>
    </row>
    <row r="73" spans="1:18" x14ac:dyDescent="0.35">
      <c r="A73" s="6" t="s">
        <v>78</v>
      </c>
      <c r="B73" s="7"/>
      <c r="C73" s="7"/>
      <c r="D73" s="5">
        <v>166</v>
      </c>
      <c r="E73" s="5">
        <v>-166</v>
      </c>
      <c r="F73" s="5">
        <v>3518</v>
      </c>
      <c r="G73" s="5">
        <v>-2928</v>
      </c>
      <c r="H73" s="7"/>
      <c r="I73" s="5">
        <v>52</v>
      </c>
      <c r="J73" s="5">
        <v>-643</v>
      </c>
      <c r="K73" s="7"/>
      <c r="L73" s="7"/>
      <c r="M73" s="7"/>
      <c r="N73" s="7"/>
      <c r="O73" s="7"/>
      <c r="P73" s="7"/>
      <c r="Q73" s="7"/>
      <c r="R73" s="7"/>
    </row>
    <row r="74" spans="1:18" x14ac:dyDescent="0.35">
      <c r="A74" s="6" t="s">
        <v>79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5">
        <v>2000</v>
      </c>
      <c r="P74" s="5">
        <v>-2000</v>
      </c>
      <c r="Q74" s="7"/>
      <c r="R74" s="7"/>
    </row>
    <row r="75" spans="1:18" x14ac:dyDescent="0.35">
      <c r="A75" s="6" t="s">
        <v>80</v>
      </c>
      <c r="B75" s="7"/>
      <c r="C75" s="5">
        <v>2216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5">
        <v>2216</v>
      </c>
      <c r="O75" s="7"/>
      <c r="P75" s="5">
        <v>2216</v>
      </c>
      <c r="Q75" s="7"/>
      <c r="R75" s="5">
        <v>2216</v>
      </c>
    </row>
    <row r="76" spans="1:18" x14ac:dyDescent="0.35">
      <c r="A76" s="6" t="s">
        <v>81</v>
      </c>
      <c r="B76" s="7"/>
      <c r="C76" s="7"/>
      <c r="D76" s="7"/>
      <c r="E76" s="7"/>
      <c r="F76" s="7"/>
      <c r="G76" s="7"/>
      <c r="H76" s="7"/>
      <c r="I76" s="7"/>
      <c r="J76" s="5">
        <v>236</v>
      </c>
      <c r="K76" s="7"/>
      <c r="L76" s="7"/>
      <c r="M76" s="7"/>
      <c r="N76" s="5">
        <v>236</v>
      </c>
      <c r="O76" s="7"/>
      <c r="P76" s="5">
        <v>236</v>
      </c>
      <c r="Q76" s="7"/>
      <c r="R76" s="5">
        <v>236</v>
      </c>
    </row>
    <row r="77" spans="1:18" x14ac:dyDescent="0.35">
      <c r="A77" s="6" t="s">
        <v>82</v>
      </c>
      <c r="B77" s="7"/>
      <c r="C77" s="5">
        <v>2451</v>
      </c>
      <c r="D77" s="5">
        <v>2452</v>
      </c>
      <c r="E77" s="5">
        <v>2453</v>
      </c>
      <c r="F77" s="5">
        <v>2454</v>
      </c>
      <c r="G77" s="7"/>
      <c r="H77" s="5">
        <v>2461</v>
      </c>
      <c r="I77" s="5">
        <v>2463</v>
      </c>
      <c r="J77" s="5">
        <v>2463</v>
      </c>
      <c r="K77" s="5">
        <v>2464</v>
      </c>
      <c r="L77" s="7"/>
      <c r="M77" s="5">
        <v>4946</v>
      </c>
      <c r="N77" s="5">
        <v>24607</v>
      </c>
      <c r="O77" s="5">
        <v>46046</v>
      </c>
      <c r="P77" s="5">
        <v>-21439</v>
      </c>
      <c r="Q77" s="7"/>
      <c r="R77" s="5">
        <v>24607</v>
      </c>
    </row>
    <row r="78" spans="1:18" x14ac:dyDescent="0.35">
      <c r="A78" s="6" t="s">
        <v>83</v>
      </c>
      <c r="B78" s="7"/>
      <c r="C78" s="7"/>
      <c r="D78" s="5">
        <v>4694</v>
      </c>
      <c r="E78" s="7"/>
      <c r="F78" s="7"/>
      <c r="G78" s="7"/>
      <c r="H78" s="7"/>
      <c r="I78" s="7"/>
      <c r="J78" s="7"/>
      <c r="K78" s="7"/>
      <c r="L78" s="7"/>
      <c r="M78" s="7"/>
      <c r="N78" s="5">
        <v>4694</v>
      </c>
      <c r="O78" s="5">
        <v>5000</v>
      </c>
      <c r="P78" s="5">
        <v>-306</v>
      </c>
      <c r="Q78" s="7"/>
      <c r="R78" s="5">
        <v>4694</v>
      </c>
    </row>
    <row r="79" spans="1:18" x14ac:dyDescent="0.35">
      <c r="A79" s="6" t="s">
        <v>63</v>
      </c>
      <c r="B79" s="8">
        <v>117490</v>
      </c>
      <c r="C79" s="8">
        <v>79519</v>
      </c>
      <c r="D79" s="8">
        <v>311449</v>
      </c>
      <c r="E79" s="8">
        <v>77651</v>
      </c>
      <c r="F79" s="8">
        <v>339001</v>
      </c>
      <c r="G79" s="8">
        <v>35933</v>
      </c>
      <c r="H79" s="8">
        <v>126205</v>
      </c>
      <c r="I79" s="8">
        <v>162735</v>
      </c>
      <c r="J79" s="8">
        <v>77899</v>
      </c>
      <c r="K79" s="8">
        <v>194843</v>
      </c>
      <c r="L79" s="8">
        <v>63514</v>
      </c>
      <c r="M79" s="8">
        <v>231129</v>
      </c>
      <c r="N79" s="8">
        <v>1817369</v>
      </c>
      <c r="O79" s="8">
        <v>1753354</v>
      </c>
      <c r="P79" s="8">
        <v>64015</v>
      </c>
      <c r="Q79" s="8"/>
      <c r="R79" s="8">
        <v>1817369</v>
      </c>
    </row>
    <row r="80" spans="1:18" x14ac:dyDescent="0.35">
      <c r="A80" s="5" t="s">
        <v>84</v>
      </c>
      <c r="B80" s="28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30"/>
    </row>
    <row r="81" spans="1:18" x14ac:dyDescent="0.35">
      <c r="A81" s="6" t="s">
        <v>85</v>
      </c>
      <c r="B81" s="7"/>
      <c r="C81" s="7"/>
      <c r="D81" s="7"/>
      <c r="E81" s="7"/>
      <c r="F81" s="7"/>
      <c r="G81" s="5">
        <v>389</v>
      </c>
      <c r="H81" s="7"/>
      <c r="I81" s="7"/>
      <c r="J81" s="7"/>
      <c r="K81" s="7"/>
      <c r="L81" s="7"/>
      <c r="M81" s="7"/>
      <c r="N81" s="5">
        <v>389</v>
      </c>
      <c r="O81" s="7"/>
      <c r="P81" s="5">
        <v>389</v>
      </c>
      <c r="Q81" s="7"/>
      <c r="R81" s="5">
        <v>389</v>
      </c>
    </row>
    <row r="82" spans="1:18" x14ac:dyDescent="0.35">
      <c r="A82" s="6" t="s">
        <v>86</v>
      </c>
      <c r="B82" s="5">
        <v>7494</v>
      </c>
      <c r="C82" s="5">
        <v>240</v>
      </c>
      <c r="D82" s="5">
        <v>1138</v>
      </c>
      <c r="E82" s="5">
        <v>240</v>
      </c>
      <c r="F82" s="5">
        <v>240</v>
      </c>
      <c r="G82" s="5">
        <v>240</v>
      </c>
      <c r="H82" s="5">
        <v>240</v>
      </c>
      <c r="I82" s="5">
        <v>240</v>
      </c>
      <c r="J82" s="5">
        <v>240</v>
      </c>
      <c r="K82" s="7"/>
      <c r="L82" s="7"/>
      <c r="M82" s="7"/>
      <c r="N82" s="5">
        <v>10308</v>
      </c>
      <c r="O82" s="5">
        <v>53000</v>
      </c>
      <c r="P82" s="5">
        <v>-42692</v>
      </c>
      <c r="Q82" s="7"/>
      <c r="R82" s="5">
        <v>10308</v>
      </c>
    </row>
    <row r="83" spans="1:18" x14ac:dyDescent="0.35">
      <c r="A83" s="6" t="s">
        <v>87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5">
        <v>26246</v>
      </c>
      <c r="N83" s="5">
        <v>26246</v>
      </c>
      <c r="O83" s="7"/>
      <c r="P83" s="5">
        <v>26246</v>
      </c>
      <c r="Q83" s="7"/>
      <c r="R83" s="5">
        <v>26246</v>
      </c>
    </row>
    <row r="84" spans="1:18" x14ac:dyDescent="0.35">
      <c r="A84" s="6" t="s">
        <v>88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5">
        <v>4159</v>
      </c>
      <c r="P84" s="5">
        <v>-4159</v>
      </c>
      <c r="Q84" s="7"/>
      <c r="R84" s="7"/>
    </row>
    <row r="85" spans="1:18" x14ac:dyDescent="0.35">
      <c r="A85" s="6" t="s">
        <v>89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5">
        <v>10000</v>
      </c>
      <c r="P85" s="5">
        <v>-10000</v>
      </c>
      <c r="Q85" s="7"/>
      <c r="R85" s="7"/>
    </row>
    <row r="86" spans="1:18" x14ac:dyDescent="0.35">
      <c r="A86" s="6" t="s">
        <v>90</v>
      </c>
      <c r="B86" s="7"/>
      <c r="C86" s="7"/>
      <c r="D86" s="7"/>
      <c r="E86" s="7"/>
      <c r="F86" s="7"/>
      <c r="G86" s="7"/>
      <c r="H86" s="7"/>
      <c r="I86" s="5">
        <v>9927</v>
      </c>
      <c r="J86" s="7"/>
      <c r="K86" s="7"/>
      <c r="L86" s="7"/>
      <c r="M86" s="7"/>
      <c r="N86" s="5">
        <v>9927</v>
      </c>
      <c r="O86" s="5">
        <v>15600</v>
      </c>
      <c r="P86" s="5">
        <v>-5673</v>
      </c>
      <c r="Q86" s="5">
        <v>10470</v>
      </c>
      <c r="R86" s="5">
        <v>-543</v>
      </c>
    </row>
    <row r="87" spans="1:18" x14ac:dyDescent="0.35">
      <c r="A87" s="6" t="s">
        <v>91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5">
        <v>1184</v>
      </c>
      <c r="P87" s="5">
        <v>-1184</v>
      </c>
      <c r="Q87" s="7"/>
      <c r="R87" s="7"/>
    </row>
    <row r="88" spans="1:18" x14ac:dyDescent="0.35">
      <c r="A88" s="6" t="s">
        <v>92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5">
        <v>84000</v>
      </c>
      <c r="P88" s="5">
        <v>-84000</v>
      </c>
      <c r="Q88" s="7"/>
      <c r="R88" s="7"/>
    </row>
    <row r="89" spans="1:18" x14ac:dyDescent="0.35">
      <c r="A89" s="6" t="s">
        <v>93</v>
      </c>
      <c r="B89" s="5">
        <v>11821</v>
      </c>
      <c r="C89" s="5">
        <v>23350</v>
      </c>
      <c r="D89" s="5">
        <v>24625</v>
      </c>
      <c r="E89" s="5">
        <v>18719</v>
      </c>
      <c r="F89" s="5">
        <v>5511</v>
      </c>
      <c r="G89" s="5">
        <v>20804</v>
      </c>
      <c r="H89" s="7"/>
      <c r="I89" s="5">
        <v>4270</v>
      </c>
      <c r="J89" s="5">
        <v>18700</v>
      </c>
      <c r="K89" s="5">
        <v>19719</v>
      </c>
      <c r="L89" s="5">
        <v>16734</v>
      </c>
      <c r="M89" s="5">
        <v>10137</v>
      </c>
      <c r="N89" s="5">
        <v>174391</v>
      </c>
      <c r="O89" s="5">
        <v>201468</v>
      </c>
      <c r="P89" s="5">
        <v>-27077</v>
      </c>
      <c r="Q89" s="5">
        <v>250</v>
      </c>
      <c r="R89" s="5">
        <v>174141</v>
      </c>
    </row>
    <row r="90" spans="1:18" x14ac:dyDescent="0.35">
      <c r="A90" s="6" t="s">
        <v>94</v>
      </c>
      <c r="B90" s="7"/>
      <c r="C90" s="7"/>
      <c r="D90" s="5">
        <v>15833</v>
      </c>
      <c r="E90" s="7"/>
      <c r="F90" s="7"/>
      <c r="G90" s="7"/>
      <c r="H90" s="7"/>
      <c r="I90" s="7"/>
      <c r="J90" s="7"/>
      <c r="K90" s="7"/>
      <c r="L90" s="7"/>
      <c r="M90" s="7"/>
      <c r="N90" s="5">
        <v>15833</v>
      </c>
      <c r="O90" s="5">
        <v>35700</v>
      </c>
      <c r="P90" s="5">
        <v>-19867</v>
      </c>
      <c r="Q90" s="7"/>
      <c r="R90" s="5">
        <v>15833</v>
      </c>
    </row>
    <row r="91" spans="1:18" x14ac:dyDescent="0.35">
      <c r="A91" s="6" t="s">
        <v>95</v>
      </c>
      <c r="B91" s="5">
        <v>12323</v>
      </c>
      <c r="C91" s="5">
        <v>3172</v>
      </c>
      <c r="D91" s="5">
        <v>3248</v>
      </c>
      <c r="E91" s="5">
        <v>4098</v>
      </c>
      <c r="F91" s="5">
        <v>6531</v>
      </c>
      <c r="G91" s="5">
        <v>11078</v>
      </c>
      <c r="H91" s="5">
        <v>3957</v>
      </c>
      <c r="I91" s="5">
        <v>8053</v>
      </c>
      <c r="J91" s="5">
        <v>5960</v>
      </c>
      <c r="K91" s="5">
        <v>15612</v>
      </c>
      <c r="L91" s="5">
        <v>9953</v>
      </c>
      <c r="M91" s="5">
        <v>5299</v>
      </c>
      <c r="N91" s="5">
        <v>89283</v>
      </c>
      <c r="O91" s="5">
        <v>91070</v>
      </c>
      <c r="P91" s="5">
        <v>-1787</v>
      </c>
      <c r="Q91" s="7"/>
      <c r="R91" s="5">
        <v>89283</v>
      </c>
    </row>
    <row r="92" spans="1:18" x14ac:dyDescent="0.35">
      <c r="A92" s="6" t="s">
        <v>96</v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5">
        <v>145921</v>
      </c>
      <c r="P92" s="5">
        <v>-145921</v>
      </c>
      <c r="Q92" s="7"/>
      <c r="R92" s="7"/>
    </row>
    <row r="93" spans="1:18" x14ac:dyDescent="0.35">
      <c r="A93" s="6" t="s">
        <v>97</v>
      </c>
      <c r="B93" s="7"/>
      <c r="C93" s="7"/>
      <c r="D93" s="7"/>
      <c r="E93" s="5">
        <v>25652</v>
      </c>
      <c r="F93" s="5">
        <v>21906</v>
      </c>
      <c r="G93" s="7"/>
      <c r="H93" s="7"/>
      <c r="I93" s="7"/>
      <c r="J93" s="5">
        <v>6744</v>
      </c>
      <c r="K93" s="5">
        <v>9032</v>
      </c>
      <c r="L93" s="5">
        <v>9032</v>
      </c>
      <c r="M93" s="5">
        <v>23415</v>
      </c>
      <c r="N93" s="5">
        <v>95782</v>
      </c>
      <c r="O93" s="7"/>
      <c r="P93" s="5">
        <v>95782</v>
      </c>
      <c r="Q93" s="7"/>
      <c r="R93" s="5">
        <v>95782</v>
      </c>
    </row>
    <row r="94" spans="1:18" x14ac:dyDescent="0.35">
      <c r="A94" s="6" t="s">
        <v>98</v>
      </c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5">
        <v>69107</v>
      </c>
      <c r="P94" s="5">
        <v>-69107</v>
      </c>
      <c r="Q94" s="7"/>
      <c r="R94" s="7"/>
    </row>
    <row r="95" spans="1:18" x14ac:dyDescent="0.35">
      <c r="A95" s="6" t="s">
        <v>99</v>
      </c>
      <c r="B95" s="7"/>
      <c r="C95" s="7"/>
      <c r="D95" s="7"/>
      <c r="E95" s="5">
        <v>1200</v>
      </c>
      <c r="F95" s="5">
        <v>314</v>
      </c>
      <c r="G95" s="5">
        <v>314</v>
      </c>
      <c r="H95" s="5">
        <v>314</v>
      </c>
      <c r="I95" s="5">
        <v>314</v>
      </c>
      <c r="J95" s="5">
        <v>314</v>
      </c>
      <c r="K95" s="5">
        <v>730</v>
      </c>
      <c r="L95" s="5">
        <v>417</v>
      </c>
      <c r="M95" s="5">
        <v>-8692</v>
      </c>
      <c r="N95" s="5">
        <v>-4776</v>
      </c>
      <c r="O95" s="5">
        <v>7965</v>
      </c>
      <c r="P95" s="5">
        <v>-12741</v>
      </c>
      <c r="Q95" s="7"/>
      <c r="R95" s="5">
        <v>-4776</v>
      </c>
    </row>
    <row r="96" spans="1:18" x14ac:dyDescent="0.35">
      <c r="A96" s="6" t="s">
        <v>100</v>
      </c>
      <c r="B96" s="7"/>
      <c r="C96" s="5">
        <v>800</v>
      </c>
      <c r="D96" s="5">
        <v>640</v>
      </c>
      <c r="E96" s="5">
        <v>640</v>
      </c>
      <c r="F96" s="7"/>
      <c r="G96" s="5">
        <v>412</v>
      </c>
      <c r="H96" s="7"/>
      <c r="I96" s="7"/>
      <c r="J96" s="7"/>
      <c r="K96" s="5">
        <v>1343</v>
      </c>
      <c r="L96" s="5">
        <v>10886</v>
      </c>
      <c r="M96" s="7"/>
      <c r="N96" s="5">
        <v>14721</v>
      </c>
      <c r="O96" s="7"/>
      <c r="P96" s="5">
        <v>14721</v>
      </c>
      <c r="Q96" s="7"/>
      <c r="R96" s="5">
        <v>14721</v>
      </c>
    </row>
    <row r="97" spans="1:18" x14ac:dyDescent="0.35">
      <c r="A97" s="6" t="s">
        <v>101</v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5">
        <v>11717</v>
      </c>
      <c r="N97" s="5">
        <v>11717</v>
      </c>
      <c r="O97" s="7"/>
      <c r="P97" s="5">
        <v>11717</v>
      </c>
      <c r="Q97" s="7"/>
      <c r="R97" s="5">
        <v>11717</v>
      </c>
    </row>
    <row r="98" spans="1:18" x14ac:dyDescent="0.35">
      <c r="A98" s="6" t="s">
        <v>102</v>
      </c>
      <c r="B98" s="5">
        <v>103</v>
      </c>
      <c r="C98" s="5">
        <v>1365</v>
      </c>
      <c r="D98" s="5">
        <v>2960</v>
      </c>
      <c r="E98" s="5">
        <v>1067</v>
      </c>
      <c r="F98" s="5">
        <v>422</v>
      </c>
      <c r="G98" s="5">
        <v>735</v>
      </c>
      <c r="H98" s="7"/>
      <c r="I98" s="5">
        <v>277</v>
      </c>
      <c r="J98" s="5">
        <v>2774</v>
      </c>
      <c r="K98" s="5">
        <v>1644</v>
      </c>
      <c r="L98" s="5">
        <v>2732</v>
      </c>
      <c r="M98" s="5">
        <v>1066</v>
      </c>
      <c r="N98" s="5">
        <v>15145</v>
      </c>
      <c r="O98" s="7"/>
      <c r="P98" s="5">
        <v>15145</v>
      </c>
      <c r="Q98" s="7"/>
      <c r="R98" s="5">
        <v>15145</v>
      </c>
    </row>
    <row r="99" spans="1:18" x14ac:dyDescent="0.35">
      <c r="A99" s="6" t="s">
        <v>103</v>
      </c>
      <c r="B99" s="7"/>
      <c r="C99" s="7"/>
      <c r="D99" s="7"/>
      <c r="E99" s="7"/>
      <c r="F99" s="7"/>
      <c r="G99" s="7"/>
      <c r="H99" s="7"/>
      <c r="I99" s="7"/>
      <c r="J99" s="7"/>
      <c r="K99" s="5">
        <v>4400</v>
      </c>
      <c r="L99" s="5">
        <v>26553</v>
      </c>
      <c r="M99" s="7"/>
      <c r="N99" s="5">
        <v>30953</v>
      </c>
      <c r="O99" s="7"/>
      <c r="P99" s="5">
        <v>30953</v>
      </c>
      <c r="Q99" s="7"/>
      <c r="R99" s="5">
        <v>30953</v>
      </c>
    </row>
    <row r="100" spans="1:18" x14ac:dyDescent="0.35">
      <c r="A100" s="6" t="s">
        <v>104</v>
      </c>
      <c r="B100" s="5">
        <v>154</v>
      </c>
      <c r="C100" s="5">
        <v>308</v>
      </c>
      <c r="D100" s="7"/>
      <c r="E100" s="7"/>
      <c r="F100" s="7"/>
      <c r="G100" s="5">
        <v>1107</v>
      </c>
      <c r="H100" s="7"/>
      <c r="I100" s="7"/>
      <c r="J100" s="7"/>
      <c r="K100" s="7"/>
      <c r="L100" s="7"/>
      <c r="M100" s="7"/>
      <c r="N100" s="5">
        <v>1568</v>
      </c>
      <c r="O100" s="7"/>
      <c r="P100" s="5">
        <v>1568</v>
      </c>
      <c r="Q100" s="7"/>
      <c r="R100" s="5">
        <v>1568</v>
      </c>
    </row>
    <row r="101" spans="1:18" x14ac:dyDescent="0.35">
      <c r="A101" s="6" t="s">
        <v>105</v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5">
        <v>3800</v>
      </c>
      <c r="P101" s="5">
        <v>-3800</v>
      </c>
      <c r="Q101" s="7"/>
      <c r="R101" s="7"/>
    </row>
    <row r="102" spans="1:18" x14ac:dyDescent="0.35">
      <c r="A102" s="6" t="s">
        <v>106</v>
      </c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5">
        <v>24000</v>
      </c>
      <c r="P102" s="5">
        <v>-24000</v>
      </c>
      <c r="Q102" s="7"/>
      <c r="R102" s="7"/>
    </row>
    <row r="103" spans="1:18" x14ac:dyDescent="0.35">
      <c r="A103" s="6" t="s">
        <v>107</v>
      </c>
      <c r="B103" s="7"/>
      <c r="C103" s="7"/>
      <c r="D103" s="7"/>
      <c r="E103" s="5">
        <v>170000</v>
      </c>
      <c r="F103" s="7"/>
      <c r="G103" s="7"/>
      <c r="H103" s="7"/>
      <c r="I103" s="7"/>
      <c r="J103" s="7"/>
      <c r="K103" s="7"/>
      <c r="L103" s="7"/>
      <c r="M103" s="7"/>
      <c r="N103" s="5">
        <v>170000</v>
      </c>
      <c r="O103" s="5">
        <v>174694</v>
      </c>
      <c r="P103" s="5">
        <v>-4694</v>
      </c>
      <c r="Q103" s="7"/>
      <c r="R103" s="5">
        <v>170000</v>
      </c>
    </row>
    <row r="104" spans="1:18" x14ac:dyDescent="0.35">
      <c r="A104" s="6" t="s">
        <v>108</v>
      </c>
      <c r="B104" s="5">
        <v>86914</v>
      </c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5">
        <v>86914</v>
      </c>
      <c r="O104" s="5">
        <v>467720</v>
      </c>
      <c r="P104" s="5">
        <v>-380806</v>
      </c>
      <c r="Q104" s="7"/>
      <c r="R104" s="5">
        <v>86914</v>
      </c>
    </row>
    <row r="105" spans="1:18" x14ac:dyDescent="0.35">
      <c r="A105" s="6" t="s">
        <v>109</v>
      </c>
      <c r="B105" s="7"/>
      <c r="C105" s="7"/>
      <c r="D105" s="7"/>
      <c r="E105" s="7"/>
      <c r="F105" s="7"/>
      <c r="G105" s="5">
        <v>38080</v>
      </c>
      <c r="H105" s="7"/>
      <c r="I105" s="7"/>
      <c r="J105" s="7"/>
      <c r="K105" s="7"/>
      <c r="L105" s="7"/>
      <c r="M105" s="7"/>
      <c r="N105" s="5">
        <v>38080</v>
      </c>
      <c r="O105" s="7"/>
      <c r="P105" s="5">
        <v>38080</v>
      </c>
      <c r="Q105" s="7"/>
      <c r="R105" s="5">
        <v>38080</v>
      </c>
    </row>
    <row r="106" spans="1:18" x14ac:dyDescent="0.35">
      <c r="A106" s="6" t="s">
        <v>110</v>
      </c>
      <c r="B106" s="7"/>
      <c r="C106" s="7"/>
      <c r="D106" s="7"/>
      <c r="E106" s="7"/>
      <c r="F106" s="5">
        <v>1800</v>
      </c>
      <c r="G106" s="7"/>
      <c r="H106" s="7"/>
      <c r="I106" s="7"/>
      <c r="J106" s="7"/>
      <c r="K106" s="7"/>
      <c r="L106" s="7"/>
      <c r="M106" s="7"/>
      <c r="N106" s="5">
        <v>1800</v>
      </c>
      <c r="O106" s="7"/>
      <c r="P106" s="5">
        <v>1800</v>
      </c>
      <c r="Q106" s="7"/>
      <c r="R106" s="5">
        <v>1800</v>
      </c>
    </row>
    <row r="107" spans="1:18" x14ac:dyDescent="0.35">
      <c r="A107" s="6" t="s">
        <v>111</v>
      </c>
      <c r="B107" s="5">
        <v>0</v>
      </c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5">
        <v>0</v>
      </c>
      <c r="O107" s="7"/>
      <c r="P107" s="5">
        <v>0</v>
      </c>
      <c r="Q107" s="7"/>
      <c r="R107" s="5">
        <v>0</v>
      </c>
    </row>
    <row r="108" spans="1:18" x14ac:dyDescent="0.35">
      <c r="A108" s="6" t="s">
        <v>112</v>
      </c>
      <c r="B108" s="5">
        <v>141</v>
      </c>
      <c r="C108" s="5">
        <v>80</v>
      </c>
      <c r="D108" s="5">
        <v>78</v>
      </c>
      <c r="E108" s="5">
        <v>88</v>
      </c>
      <c r="F108" s="5">
        <v>80</v>
      </c>
      <c r="G108" s="5">
        <v>75</v>
      </c>
      <c r="H108" s="5">
        <v>75</v>
      </c>
      <c r="I108" s="5">
        <v>75</v>
      </c>
      <c r="J108" s="5">
        <v>75</v>
      </c>
      <c r="K108" s="5">
        <v>75</v>
      </c>
      <c r="L108" s="5">
        <v>75</v>
      </c>
      <c r="M108" s="5">
        <v>75</v>
      </c>
      <c r="N108" s="5">
        <v>991</v>
      </c>
      <c r="O108" s="5">
        <v>1490</v>
      </c>
      <c r="P108" s="5">
        <v>-499</v>
      </c>
      <c r="Q108" s="7"/>
      <c r="R108" s="5">
        <v>991</v>
      </c>
    </row>
    <row r="109" spans="1:18" x14ac:dyDescent="0.35">
      <c r="A109" s="6" t="s">
        <v>113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5">
        <v>100</v>
      </c>
      <c r="P109" s="5">
        <v>-100</v>
      </c>
      <c r="Q109" s="7"/>
      <c r="R109" s="7"/>
    </row>
    <row r="110" spans="1:18" x14ac:dyDescent="0.35">
      <c r="A110" s="6" t="s">
        <v>114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5">
        <v>46625</v>
      </c>
      <c r="P110" s="5">
        <v>-46625</v>
      </c>
      <c r="Q110" s="7"/>
      <c r="R110" s="7"/>
    </row>
    <row r="111" spans="1:18" x14ac:dyDescent="0.35">
      <c r="A111" s="6" t="s">
        <v>84</v>
      </c>
      <c r="B111" s="8">
        <v>118949</v>
      </c>
      <c r="C111" s="8">
        <v>29315</v>
      </c>
      <c r="D111" s="8">
        <v>48522</v>
      </c>
      <c r="E111" s="8">
        <v>221704</v>
      </c>
      <c r="F111" s="8">
        <v>36804</v>
      </c>
      <c r="G111" s="8">
        <v>73234</v>
      </c>
      <c r="H111" s="8">
        <v>4585</v>
      </c>
      <c r="I111" s="8">
        <v>23155</v>
      </c>
      <c r="J111" s="8">
        <v>34807</v>
      </c>
      <c r="K111" s="8">
        <v>52555</v>
      </c>
      <c r="L111" s="8">
        <v>76381</v>
      </c>
      <c r="M111" s="8">
        <v>69263</v>
      </c>
      <c r="N111" s="8">
        <v>789272</v>
      </c>
      <c r="O111" s="8">
        <v>1437603</v>
      </c>
      <c r="P111" s="8">
        <v>-648331</v>
      </c>
      <c r="Q111" s="8">
        <v>10720</v>
      </c>
      <c r="R111" s="8">
        <v>778552</v>
      </c>
    </row>
    <row r="112" spans="1:18" x14ac:dyDescent="0.35">
      <c r="A112" s="6" t="s">
        <v>53</v>
      </c>
      <c r="B112" s="8">
        <v>254094</v>
      </c>
      <c r="C112" s="8">
        <v>163507</v>
      </c>
      <c r="D112" s="8">
        <v>368971</v>
      </c>
      <c r="E112" s="8">
        <v>332209</v>
      </c>
      <c r="F112" s="8">
        <v>399716</v>
      </c>
      <c r="G112" s="8">
        <v>166455</v>
      </c>
      <c r="H112" s="8">
        <v>134290</v>
      </c>
      <c r="I112" s="8">
        <v>266184</v>
      </c>
      <c r="J112" s="8">
        <v>136006</v>
      </c>
      <c r="K112" s="8">
        <v>313115</v>
      </c>
      <c r="L112" s="8">
        <v>154531</v>
      </c>
      <c r="M112" s="8">
        <v>377847</v>
      </c>
      <c r="N112" s="8">
        <v>3066924</v>
      </c>
      <c r="O112" s="8">
        <v>3290387</v>
      </c>
      <c r="P112" s="8">
        <v>-223463</v>
      </c>
      <c r="Q112" s="8">
        <v>53818</v>
      </c>
      <c r="R112" s="8">
        <v>3013107</v>
      </c>
    </row>
    <row r="113" spans="1:18" x14ac:dyDescent="0.35">
      <c r="A113" s="9" t="s">
        <v>21</v>
      </c>
      <c r="B113" s="8">
        <v>-16974</v>
      </c>
      <c r="C113" s="8">
        <v>-117087</v>
      </c>
      <c r="D113" s="8">
        <v>31179</v>
      </c>
      <c r="E113" s="8">
        <v>292056</v>
      </c>
      <c r="F113" s="8">
        <v>-225082</v>
      </c>
      <c r="G113" s="8">
        <v>-97862</v>
      </c>
      <c r="H113" s="8">
        <v>-103007</v>
      </c>
      <c r="I113" s="8">
        <v>2986</v>
      </c>
      <c r="J113" s="8">
        <v>28334</v>
      </c>
      <c r="K113" s="8">
        <v>-201448</v>
      </c>
      <c r="L113" s="8">
        <v>962387</v>
      </c>
      <c r="M113" s="8">
        <v>181400</v>
      </c>
      <c r="N113" s="8">
        <v>736883</v>
      </c>
      <c r="O113" s="8">
        <v>58445</v>
      </c>
      <c r="P113" s="8">
        <v>678438</v>
      </c>
      <c r="Q113" s="8">
        <v>-53818</v>
      </c>
      <c r="R113" s="8">
        <v>790700</v>
      </c>
    </row>
    <row r="114" spans="1:18" x14ac:dyDescent="0.35">
      <c r="A114" s="22" t="s">
        <v>115</v>
      </c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4"/>
    </row>
    <row r="115" spans="1:18" x14ac:dyDescent="0.35">
      <c r="A115" s="25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7"/>
    </row>
    <row r="116" spans="1:18" x14ac:dyDescent="0.35">
      <c r="A116" s="5" t="s">
        <v>116</v>
      </c>
      <c r="B116" s="28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30"/>
    </row>
    <row r="117" spans="1:18" x14ac:dyDescent="0.35">
      <c r="A117" s="5" t="s">
        <v>117</v>
      </c>
      <c r="B117" s="28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30"/>
    </row>
    <row r="118" spans="1:18" x14ac:dyDescent="0.35">
      <c r="A118" s="6" t="s">
        <v>118</v>
      </c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5">
        <v>40</v>
      </c>
      <c r="N118" s="5">
        <v>40</v>
      </c>
      <c r="O118" s="5">
        <v>1025</v>
      </c>
      <c r="P118" s="5">
        <v>-985</v>
      </c>
      <c r="Q118" s="7"/>
      <c r="R118" s="5">
        <v>40</v>
      </c>
    </row>
    <row r="119" spans="1:18" x14ac:dyDescent="0.35">
      <c r="A119" s="6" t="s">
        <v>117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>
        <v>40</v>
      </c>
      <c r="N119" s="8">
        <v>40</v>
      </c>
      <c r="O119" s="8">
        <v>1025</v>
      </c>
      <c r="P119" s="8">
        <v>-985</v>
      </c>
      <c r="Q119" s="8"/>
      <c r="R119" s="8">
        <v>40</v>
      </c>
    </row>
    <row r="120" spans="1:18" x14ac:dyDescent="0.35">
      <c r="A120" s="6" t="s">
        <v>116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>
        <v>40</v>
      </c>
      <c r="N120" s="8">
        <v>40</v>
      </c>
      <c r="O120" s="8">
        <v>1025</v>
      </c>
      <c r="P120" s="8">
        <v>-985</v>
      </c>
      <c r="Q120" s="8"/>
      <c r="R120" s="8">
        <v>40</v>
      </c>
    </row>
    <row r="121" spans="1:18" x14ac:dyDescent="0.35">
      <c r="A121" s="9" t="s">
        <v>119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>
        <v>40</v>
      </c>
      <c r="N121" s="8">
        <v>40</v>
      </c>
      <c r="O121" s="8">
        <v>1025</v>
      </c>
      <c r="P121" s="8">
        <v>-985</v>
      </c>
      <c r="Q121" s="8"/>
      <c r="R121" s="8">
        <v>40</v>
      </c>
    </row>
    <row r="122" spans="1:18" x14ac:dyDescent="0.35">
      <c r="A122" s="9" t="s">
        <v>120</v>
      </c>
      <c r="B122" s="8">
        <v>-16974</v>
      </c>
      <c r="C122" s="8">
        <v>-117087</v>
      </c>
      <c r="D122" s="8">
        <v>31179</v>
      </c>
      <c r="E122" s="8">
        <v>292056</v>
      </c>
      <c r="F122" s="8">
        <v>-225082</v>
      </c>
      <c r="G122" s="8">
        <v>-97862</v>
      </c>
      <c r="H122" s="8">
        <v>-103007</v>
      </c>
      <c r="I122" s="8">
        <v>2986</v>
      </c>
      <c r="J122" s="8">
        <v>28334</v>
      </c>
      <c r="K122" s="8">
        <v>-201448</v>
      </c>
      <c r="L122" s="8">
        <v>962387</v>
      </c>
      <c r="M122" s="8">
        <v>181440</v>
      </c>
      <c r="N122" s="8">
        <v>736923</v>
      </c>
      <c r="O122" s="8">
        <v>59470</v>
      </c>
      <c r="P122" s="8">
        <v>677453</v>
      </c>
      <c r="Q122" s="8">
        <v>-53818</v>
      </c>
      <c r="R122" s="8">
        <v>790740</v>
      </c>
    </row>
    <row r="123" spans="1:18" x14ac:dyDescent="0.35">
      <c r="A123" s="9" t="s">
        <v>121</v>
      </c>
      <c r="B123" s="8">
        <v>-16974</v>
      </c>
      <c r="C123" s="8">
        <v>-117087</v>
      </c>
      <c r="D123" s="8">
        <v>31179</v>
      </c>
      <c r="E123" s="8">
        <v>292056</v>
      </c>
      <c r="F123" s="8">
        <v>-225082</v>
      </c>
      <c r="G123" s="8">
        <v>-97862</v>
      </c>
      <c r="H123" s="8">
        <v>-103007</v>
      </c>
      <c r="I123" s="8">
        <v>2986</v>
      </c>
      <c r="J123" s="8">
        <v>28334</v>
      </c>
      <c r="K123" s="8">
        <v>-201448</v>
      </c>
      <c r="L123" s="8">
        <v>962387</v>
      </c>
      <c r="M123" s="8">
        <v>181440</v>
      </c>
      <c r="N123" s="8">
        <v>736923</v>
      </c>
      <c r="O123" s="8">
        <v>59470</v>
      </c>
      <c r="P123" s="8">
        <v>677453</v>
      </c>
      <c r="Q123" s="8">
        <v>-53818</v>
      </c>
      <c r="R123" s="8">
        <v>790740</v>
      </c>
    </row>
    <row r="124" spans="1:18" x14ac:dyDescent="0.35">
      <c r="A124" s="9" t="s">
        <v>122</v>
      </c>
      <c r="B124" s="8">
        <v>-16974</v>
      </c>
      <c r="C124" s="8">
        <v>-117087</v>
      </c>
      <c r="D124" s="8">
        <v>31179</v>
      </c>
      <c r="E124" s="8">
        <v>292056</v>
      </c>
      <c r="F124" s="8">
        <v>-225082</v>
      </c>
      <c r="G124" s="8">
        <v>-97862</v>
      </c>
      <c r="H124" s="8">
        <v>-103007</v>
      </c>
      <c r="I124" s="8">
        <v>2986</v>
      </c>
      <c r="J124" s="8">
        <v>28334</v>
      </c>
      <c r="K124" s="8">
        <v>-201448</v>
      </c>
      <c r="L124" s="8">
        <v>962387</v>
      </c>
      <c r="M124" s="8">
        <v>181440</v>
      </c>
      <c r="N124" s="8">
        <v>736923</v>
      </c>
      <c r="O124" s="8">
        <v>59470</v>
      </c>
      <c r="P124" s="8">
        <v>677453</v>
      </c>
      <c r="Q124" s="8">
        <v>-53818</v>
      </c>
      <c r="R124" s="8">
        <v>790740</v>
      </c>
    </row>
    <row r="125" spans="1:18" x14ac:dyDescent="0.35">
      <c r="A125" s="22" t="s">
        <v>123</v>
      </c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4"/>
    </row>
    <row r="126" spans="1:18" x14ac:dyDescent="0.35">
      <c r="A126" s="25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7"/>
    </row>
    <row r="127" spans="1:18" x14ac:dyDescent="0.35">
      <c r="A127" s="6" t="s">
        <v>124</v>
      </c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</row>
    <row r="128" spans="1:18" x14ac:dyDescent="0.35">
      <c r="A128" s="9" t="s">
        <v>125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</row>
  </sheetData>
  <mergeCells count="29">
    <mergeCell ref="A7:R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B47:R47"/>
    <mergeCell ref="J8:J9"/>
    <mergeCell ref="K8:K9"/>
    <mergeCell ref="L8:L9"/>
    <mergeCell ref="M8:M9"/>
    <mergeCell ref="N8:P8"/>
    <mergeCell ref="Q8:R8"/>
    <mergeCell ref="A10:R11"/>
    <mergeCell ref="B12:R12"/>
    <mergeCell ref="B13:R13"/>
    <mergeCell ref="B25:R25"/>
    <mergeCell ref="B46:R46"/>
    <mergeCell ref="A125:R126"/>
    <mergeCell ref="B50:R50"/>
    <mergeCell ref="B58:R58"/>
    <mergeCell ref="B80:R80"/>
    <mergeCell ref="A114:R115"/>
    <mergeCell ref="B116:R116"/>
    <mergeCell ref="B117:R11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0BD3E-A518-4EFB-A10F-97FD6CFA1050}">
  <dimension ref="A1:F99"/>
  <sheetViews>
    <sheetView tabSelected="1" topLeftCell="A66" workbookViewId="0">
      <selection activeCell="A69" sqref="A69"/>
    </sheetView>
  </sheetViews>
  <sheetFormatPr baseColWidth="10" defaultRowHeight="14.5" x14ac:dyDescent="0.35"/>
  <cols>
    <col min="1" max="1" width="42" bestFit="1" customWidth="1"/>
    <col min="2" max="3" width="12.36328125" style="10" bestFit="1" customWidth="1"/>
    <col min="5" max="5" width="8.7265625" bestFit="1" customWidth="1"/>
  </cols>
  <sheetData>
    <row r="1" spans="1:6" x14ac:dyDescent="0.35">
      <c r="A1" s="5"/>
      <c r="B1" s="10" t="s">
        <v>128</v>
      </c>
      <c r="C1" s="10" t="s">
        <v>129</v>
      </c>
      <c r="D1" t="s">
        <v>20</v>
      </c>
      <c r="E1" t="s">
        <v>134</v>
      </c>
      <c r="F1" t="s">
        <v>135</v>
      </c>
    </row>
    <row r="2" spans="1:6" x14ac:dyDescent="0.35">
      <c r="A2" s="5" t="s">
        <v>23</v>
      </c>
    </row>
    <row r="3" spans="1:6" x14ac:dyDescent="0.35">
      <c r="A3" s="6" t="s">
        <v>24</v>
      </c>
    </row>
    <row r="4" spans="1:6" x14ac:dyDescent="0.35">
      <c r="A4" s="6" t="s">
        <v>25</v>
      </c>
      <c r="B4" s="10">
        <v>439619</v>
      </c>
      <c r="C4" s="10">
        <v>600000</v>
      </c>
    </row>
    <row r="5" spans="1:6" x14ac:dyDescent="0.35">
      <c r="A5" s="6" t="s">
        <v>26</v>
      </c>
      <c r="B5" s="10">
        <v>67188</v>
      </c>
    </row>
    <row r="6" spans="1:6" x14ac:dyDescent="0.35">
      <c r="A6" s="6" t="s">
        <v>27</v>
      </c>
      <c r="B6" s="10">
        <v>162459</v>
      </c>
      <c r="C6" s="10">
        <v>150000</v>
      </c>
      <c r="F6" t="s">
        <v>138</v>
      </c>
    </row>
    <row r="7" spans="1:6" x14ac:dyDescent="0.35">
      <c r="A7" s="6" t="s">
        <v>28</v>
      </c>
    </row>
    <row r="8" spans="1:6" x14ac:dyDescent="0.35">
      <c r="A8" s="6" t="s">
        <v>29</v>
      </c>
      <c r="B8" s="10">
        <v>25000</v>
      </c>
    </row>
    <row r="9" spans="1:6" x14ac:dyDescent="0.35">
      <c r="A9" s="6" t="s">
        <v>30</v>
      </c>
    </row>
    <row r="10" spans="1:6" x14ac:dyDescent="0.35">
      <c r="A10" s="6" t="s">
        <v>31</v>
      </c>
      <c r="B10" s="10">
        <v>1671101</v>
      </c>
      <c r="C10" s="10">
        <v>1200000</v>
      </c>
    </row>
    <row r="11" spans="1:6" x14ac:dyDescent="0.35">
      <c r="A11" s="6" t="s">
        <v>32</v>
      </c>
      <c r="B11" s="10">
        <v>26553</v>
      </c>
    </row>
    <row r="12" spans="1:6" ht="15.5" customHeight="1" x14ac:dyDescent="0.35">
      <c r="A12" s="15" t="s">
        <v>33</v>
      </c>
      <c r="B12" s="16">
        <v>-500000</v>
      </c>
      <c r="F12" t="s">
        <v>132</v>
      </c>
    </row>
    <row r="13" spans="1:6" ht="15.5" customHeight="1" x14ac:dyDescent="0.35">
      <c r="A13" s="13" t="s">
        <v>126</v>
      </c>
      <c r="B13" s="14">
        <f>SUM(B3:B12)</f>
        <v>1891920</v>
      </c>
      <c r="C13" s="14">
        <f>SUM(C3:C12)</f>
        <v>1950000</v>
      </c>
      <c r="D13" s="18">
        <f>C13-B13</f>
        <v>58080</v>
      </c>
      <c r="E13" s="19">
        <f>D13/B13</f>
        <v>3.0698972472408981E-2</v>
      </c>
    </row>
    <row r="14" spans="1:6" x14ac:dyDescent="0.35">
      <c r="A14" s="5" t="s">
        <v>34</v>
      </c>
    </row>
    <row r="15" spans="1:6" x14ac:dyDescent="0.35">
      <c r="A15" s="6" t="s">
        <v>35</v>
      </c>
      <c r="B15" s="10">
        <v>45457</v>
      </c>
      <c r="C15" s="10">
        <v>45000</v>
      </c>
    </row>
    <row r="16" spans="1:6" x14ac:dyDescent="0.35">
      <c r="A16" s="6" t="s">
        <v>36</v>
      </c>
      <c r="B16" s="10">
        <v>98701</v>
      </c>
      <c r="C16" s="10">
        <v>100000</v>
      </c>
    </row>
    <row r="17" spans="1:6" x14ac:dyDescent="0.35">
      <c r="A17" s="6" t="s">
        <v>37</v>
      </c>
      <c r="B17" s="10">
        <v>239543</v>
      </c>
      <c r="C17" s="10">
        <v>230000</v>
      </c>
    </row>
    <row r="18" spans="1:6" x14ac:dyDescent="0.35">
      <c r="A18" s="6" t="s">
        <v>38</v>
      </c>
      <c r="B18" s="10">
        <v>163504</v>
      </c>
      <c r="C18" s="10">
        <v>150000</v>
      </c>
    </row>
    <row r="19" spans="1:6" x14ac:dyDescent="0.35">
      <c r="A19" s="6" t="s">
        <v>39</v>
      </c>
      <c r="B19" s="10">
        <v>193795</v>
      </c>
      <c r="C19" s="10">
        <v>200000</v>
      </c>
    </row>
    <row r="20" spans="1:6" x14ac:dyDescent="0.35">
      <c r="A20" s="6" t="s">
        <v>40</v>
      </c>
      <c r="B20" s="10">
        <v>99055</v>
      </c>
      <c r="F20" t="s">
        <v>133</v>
      </c>
    </row>
    <row r="21" spans="1:6" x14ac:dyDescent="0.35">
      <c r="A21" s="6" t="s">
        <v>41</v>
      </c>
      <c r="B21" s="10">
        <v>-5040</v>
      </c>
    </row>
    <row r="22" spans="1:6" x14ac:dyDescent="0.35">
      <c r="A22" s="6" t="s">
        <v>42</v>
      </c>
      <c r="B22" s="10">
        <v>27000</v>
      </c>
      <c r="F22" t="s">
        <v>137</v>
      </c>
    </row>
    <row r="23" spans="1:6" x14ac:dyDescent="0.35">
      <c r="A23" s="6" t="s">
        <v>43</v>
      </c>
      <c r="B23" s="10">
        <v>14000</v>
      </c>
      <c r="C23" s="10">
        <v>14000</v>
      </c>
    </row>
    <row r="24" spans="1:6" x14ac:dyDescent="0.35">
      <c r="A24" s="6" t="s">
        <v>44</v>
      </c>
      <c r="B24" s="10">
        <v>45000</v>
      </c>
      <c r="C24" s="10">
        <v>100000</v>
      </c>
    </row>
    <row r="25" spans="1:6" x14ac:dyDescent="0.35">
      <c r="A25" s="6" t="s">
        <v>45</v>
      </c>
      <c r="B25" s="10">
        <v>35700</v>
      </c>
    </row>
    <row r="26" spans="1:6" x14ac:dyDescent="0.35">
      <c r="A26" s="6" t="s">
        <v>46</v>
      </c>
      <c r="B26" s="10">
        <v>350</v>
      </c>
    </row>
    <row r="27" spans="1:6" x14ac:dyDescent="0.35">
      <c r="A27" s="6" t="s">
        <v>47</v>
      </c>
      <c r="B27" s="10">
        <v>-1128</v>
      </c>
    </row>
    <row r="28" spans="1:6" x14ac:dyDescent="0.35">
      <c r="A28" s="6" t="s">
        <v>48</v>
      </c>
      <c r="B28" s="10">
        <v>22320</v>
      </c>
      <c r="F28" t="s">
        <v>136</v>
      </c>
    </row>
    <row r="29" spans="1:6" x14ac:dyDescent="0.35">
      <c r="A29" s="6" t="s">
        <v>49</v>
      </c>
      <c r="B29" s="10">
        <v>33416</v>
      </c>
      <c r="C29" s="10">
        <v>30000</v>
      </c>
    </row>
    <row r="30" spans="1:6" x14ac:dyDescent="0.35">
      <c r="A30" s="6" t="s">
        <v>50</v>
      </c>
    </row>
    <row r="31" spans="1:6" x14ac:dyDescent="0.35">
      <c r="A31" s="6" t="s">
        <v>51</v>
      </c>
      <c r="B31" s="10">
        <v>276643</v>
      </c>
      <c r="C31" s="10">
        <v>280000</v>
      </c>
    </row>
    <row r="32" spans="1:6" x14ac:dyDescent="0.35">
      <c r="A32" s="6" t="s">
        <v>52</v>
      </c>
      <c r="B32" s="10">
        <v>123571</v>
      </c>
      <c r="C32" s="10">
        <v>130000</v>
      </c>
    </row>
    <row r="33" spans="1:5" x14ac:dyDescent="0.35">
      <c r="A33" s="13" t="s">
        <v>127</v>
      </c>
      <c r="B33" s="14">
        <f>SUM(B15:B32)</f>
        <v>1411887</v>
      </c>
      <c r="C33" s="14">
        <f>SUM(C15:C32)</f>
        <v>1279000</v>
      </c>
      <c r="D33" s="18">
        <f>C33-B33</f>
        <v>-132887</v>
      </c>
      <c r="E33" s="19">
        <f>D33/B33</f>
        <v>-9.4120138509668272E-2</v>
      </c>
    </row>
    <row r="34" spans="1:5" x14ac:dyDescent="0.35">
      <c r="A34" s="20" t="s">
        <v>22</v>
      </c>
      <c r="B34" s="14">
        <f>+B33+B13</f>
        <v>3303807</v>
      </c>
      <c r="C34" s="14">
        <f>+C33+C13</f>
        <v>3229000</v>
      </c>
      <c r="D34" s="18">
        <f>C34-B34</f>
        <v>-74807</v>
      </c>
      <c r="E34" s="19">
        <f>D34/B34</f>
        <v>-2.2642666475372199E-2</v>
      </c>
    </row>
    <row r="35" spans="1:5" s="6" customFormat="1" ht="13" x14ac:dyDescent="0.35">
      <c r="A35" s="6" t="s">
        <v>55</v>
      </c>
      <c r="B35" s="8">
        <v>14142</v>
      </c>
      <c r="C35" s="17"/>
    </row>
    <row r="36" spans="1:5" x14ac:dyDescent="0.35">
      <c r="A36" s="5" t="s">
        <v>56</v>
      </c>
    </row>
    <row r="37" spans="1:5" x14ac:dyDescent="0.35">
      <c r="A37" s="6" t="s">
        <v>57</v>
      </c>
      <c r="B37" s="10">
        <v>57143</v>
      </c>
      <c r="C37" s="10">
        <f t="shared" ref="C37:C42" si="0">B37*1.05</f>
        <v>60000.15</v>
      </c>
    </row>
    <row r="38" spans="1:5" x14ac:dyDescent="0.35">
      <c r="A38" s="6" t="s">
        <v>58</v>
      </c>
      <c r="B38" s="10">
        <v>263592</v>
      </c>
      <c r="C38" s="10">
        <f t="shared" si="0"/>
        <v>276771.60000000003</v>
      </c>
    </row>
    <row r="39" spans="1:5" x14ac:dyDescent="0.35">
      <c r="A39" s="6" t="s">
        <v>59</v>
      </c>
      <c r="B39" s="10">
        <v>12500</v>
      </c>
      <c r="C39" s="10">
        <f t="shared" si="0"/>
        <v>13125</v>
      </c>
    </row>
    <row r="40" spans="1:5" x14ac:dyDescent="0.35">
      <c r="A40" s="6" t="s">
        <v>60</v>
      </c>
      <c r="B40" s="10">
        <v>90618</v>
      </c>
      <c r="C40" s="10">
        <f t="shared" si="0"/>
        <v>95148.900000000009</v>
      </c>
    </row>
    <row r="41" spans="1:5" x14ac:dyDescent="0.35">
      <c r="A41" s="6" t="s">
        <v>61</v>
      </c>
      <c r="B41" s="10">
        <v>16541</v>
      </c>
      <c r="C41" s="10">
        <f t="shared" si="0"/>
        <v>17368.05</v>
      </c>
    </row>
    <row r="42" spans="1:5" x14ac:dyDescent="0.35">
      <c r="A42" s="6" t="s">
        <v>62</v>
      </c>
      <c r="B42" s="10">
        <v>5746</v>
      </c>
      <c r="C42" s="10">
        <f t="shared" si="0"/>
        <v>6033.3</v>
      </c>
    </row>
    <row r="43" spans="1:5" x14ac:dyDescent="0.35">
      <c r="A43" s="20" t="s">
        <v>56</v>
      </c>
      <c r="B43" s="14">
        <f>SUM(B37:B42)</f>
        <v>446140</v>
      </c>
      <c r="C43" s="14">
        <f>SUM(C37:C42)</f>
        <v>468447.00000000006</v>
      </c>
      <c r="D43" s="18">
        <f>C43-B43</f>
        <v>22307.000000000058</v>
      </c>
      <c r="E43" s="19">
        <f>D43/B43</f>
        <v>5.0000000000000128E-2</v>
      </c>
    </row>
    <row r="44" spans="1:5" x14ac:dyDescent="0.35">
      <c r="A44" s="12" t="s">
        <v>130</v>
      </c>
    </row>
    <row r="45" spans="1:5" x14ac:dyDescent="0.35">
      <c r="A45" t="s">
        <v>64</v>
      </c>
      <c r="B45" s="10">
        <v>1350059</v>
      </c>
      <c r="C45" s="10">
        <f>B45*1.05</f>
        <v>1417561.95</v>
      </c>
    </row>
    <row r="46" spans="1:5" x14ac:dyDescent="0.35">
      <c r="A46" t="s">
        <v>65</v>
      </c>
    </row>
    <row r="47" spans="1:5" x14ac:dyDescent="0.35">
      <c r="A47" t="s">
        <v>66</v>
      </c>
      <c r="B47" s="10">
        <v>7500</v>
      </c>
      <c r="C47" s="10">
        <f>B47*1.05</f>
        <v>7875</v>
      </c>
    </row>
    <row r="48" spans="1:5" x14ac:dyDescent="0.35">
      <c r="A48" t="s">
        <v>67</v>
      </c>
    </row>
    <row r="49" spans="1:3" x14ac:dyDescent="0.35">
      <c r="A49" t="s">
        <v>68</v>
      </c>
    </row>
    <row r="50" spans="1:3" x14ac:dyDescent="0.35">
      <c r="A50" t="s">
        <v>69</v>
      </c>
    </row>
    <row r="51" spans="1:3" x14ac:dyDescent="0.35">
      <c r="A51" t="s">
        <v>70</v>
      </c>
      <c r="B51" s="10">
        <v>36200</v>
      </c>
      <c r="C51" s="10">
        <f t="shared" ref="C51:C56" si="1">B51*1.05</f>
        <v>38010</v>
      </c>
    </row>
    <row r="52" spans="1:3" x14ac:dyDescent="0.35">
      <c r="A52" t="s">
        <v>71</v>
      </c>
      <c r="B52" s="10">
        <v>170845</v>
      </c>
      <c r="C52" s="10">
        <f t="shared" si="1"/>
        <v>179387.25</v>
      </c>
    </row>
    <row r="53" spans="1:3" x14ac:dyDescent="0.35">
      <c r="A53" t="s">
        <v>72</v>
      </c>
      <c r="B53" s="10">
        <v>4392</v>
      </c>
      <c r="C53" s="10">
        <f t="shared" si="1"/>
        <v>4611.6000000000004</v>
      </c>
    </row>
    <row r="54" spans="1:3" x14ac:dyDescent="0.35">
      <c r="A54" t="s">
        <v>73</v>
      </c>
      <c r="B54" s="10">
        <v>-4392</v>
      </c>
      <c r="C54" s="10">
        <f t="shared" si="1"/>
        <v>-4611.6000000000004</v>
      </c>
    </row>
    <row r="55" spans="1:3" x14ac:dyDescent="0.35">
      <c r="A55" t="s">
        <v>74</v>
      </c>
      <c r="B55" s="10">
        <v>196923</v>
      </c>
      <c r="C55" s="10">
        <f t="shared" si="1"/>
        <v>206769.15000000002</v>
      </c>
    </row>
    <row r="56" spans="1:3" x14ac:dyDescent="0.35">
      <c r="A56" t="s">
        <v>75</v>
      </c>
      <c r="B56" s="10">
        <v>24089</v>
      </c>
      <c r="C56" s="10">
        <f t="shared" si="1"/>
        <v>25293.45</v>
      </c>
    </row>
    <row r="57" spans="1:3" x14ac:dyDescent="0.35">
      <c r="A57" t="s">
        <v>76</v>
      </c>
    </row>
    <row r="58" spans="1:3" x14ac:dyDescent="0.35">
      <c r="A58" t="s">
        <v>77</v>
      </c>
    </row>
    <row r="59" spans="1:3" x14ac:dyDescent="0.35">
      <c r="A59" t="s">
        <v>78</v>
      </c>
    </row>
    <row r="60" spans="1:3" x14ac:dyDescent="0.35">
      <c r="A60" t="s">
        <v>79</v>
      </c>
    </row>
    <row r="61" spans="1:3" x14ac:dyDescent="0.35">
      <c r="A61" t="s">
        <v>80</v>
      </c>
      <c r="B61" s="10">
        <v>2216</v>
      </c>
      <c r="C61" s="10">
        <v>2200</v>
      </c>
    </row>
    <row r="62" spans="1:3" x14ac:dyDescent="0.35">
      <c r="A62" t="s">
        <v>81</v>
      </c>
      <c r="B62" s="10">
        <v>236</v>
      </c>
      <c r="C62" s="10">
        <v>200</v>
      </c>
    </row>
    <row r="63" spans="1:3" x14ac:dyDescent="0.35">
      <c r="A63" t="s">
        <v>82</v>
      </c>
      <c r="B63" s="10">
        <v>24607</v>
      </c>
      <c r="C63" s="10">
        <f>B63*1.05</f>
        <v>25837.350000000002</v>
      </c>
    </row>
    <row r="64" spans="1:3" x14ac:dyDescent="0.35">
      <c r="A64" t="s">
        <v>83</v>
      </c>
      <c r="B64" s="10">
        <v>4694</v>
      </c>
      <c r="C64" s="10">
        <f>B64*1.05</f>
        <v>4928.7</v>
      </c>
    </row>
    <row r="65" spans="1:5" x14ac:dyDescent="0.35">
      <c r="A65" s="21" t="s">
        <v>130</v>
      </c>
      <c r="B65" s="14">
        <f>SUM(B45:B64)</f>
        <v>1817369</v>
      </c>
      <c r="C65" s="14">
        <f>SUM(C45:C64)</f>
        <v>1908062.85</v>
      </c>
      <c r="D65" s="18">
        <f>C65-B65</f>
        <v>90693.850000000093</v>
      </c>
      <c r="E65" s="19">
        <f>D65/B65</f>
        <v>4.9903927050588014E-2</v>
      </c>
    </row>
    <row r="66" spans="1:5" x14ac:dyDescent="0.35">
      <c r="A66" s="12" t="s">
        <v>131</v>
      </c>
    </row>
    <row r="67" spans="1:5" x14ac:dyDescent="0.35">
      <c r="A67" t="s">
        <v>85</v>
      </c>
      <c r="B67" s="10">
        <v>389</v>
      </c>
      <c r="C67" s="10">
        <f>B67*1.05</f>
        <v>408.45000000000005</v>
      </c>
    </row>
    <row r="68" spans="1:5" x14ac:dyDescent="0.35">
      <c r="A68" t="s">
        <v>86</v>
      </c>
      <c r="B68" s="10">
        <v>10308</v>
      </c>
      <c r="C68" s="10">
        <f t="shared" ref="C68:C96" si="2">B68*1.05</f>
        <v>10823.4</v>
      </c>
    </row>
    <row r="69" spans="1:5" x14ac:dyDescent="0.35">
      <c r="A69" t="s">
        <v>87</v>
      </c>
      <c r="B69" s="10">
        <v>26246</v>
      </c>
      <c r="C69" s="10">
        <f t="shared" si="2"/>
        <v>27558.300000000003</v>
      </c>
    </row>
    <row r="70" spans="1:5" x14ac:dyDescent="0.35">
      <c r="A70" t="s">
        <v>88</v>
      </c>
      <c r="C70" s="10">
        <f t="shared" si="2"/>
        <v>0</v>
      </c>
    </row>
    <row r="71" spans="1:5" x14ac:dyDescent="0.35">
      <c r="A71" t="s">
        <v>89</v>
      </c>
      <c r="C71" s="10">
        <f t="shared" si="2"/>
        <v>0</v>
      </c>
    </row>
    <row r="72" spans="1:5" x14ac:dyDescent="0.35">
      <c r="A72" t="s">
        <v>90</v>
      </c>
      <c r="B72" s="10">
        <v>9927</v>
      </c>
      <c r="C72" s="10">
        <f t="shared" si="2"/>
        <v>10423.35</v>
      </c>
    </row>
    <row r="73" spans="1:5" x14ac:dyDescent="0.35">
      <c r="A73" t="s">
        <v>91</v>
      </c>
      <c r="C73" s="10">
        <f t="shared" si="2"/>
        <v>0</v>
      </c>
    </row>
    <row r="74" spans="1:5" x14ac:dyDescent="0.35">
      <c r="A74" t="s">
        <v>92</v>
      </c>
      <c r="C74" s="10">
        <f t="shared" si="2"/>
        <v>0</v>
      </c>
    </row>
    <row r="75" spans="1:5" x14ac:dyDescent="0.35">
      <c r="A75" t="s">
        <v>93</v>
      </c>
      <c r="B75" s="10">
        <v>174391</v>
      </c>
      <c r="C75" s="10">
        <f t="shared" si="2"/>
        <v>183110.55000000002</v>
      </c>
    </row>
    <row r="76" spans="1:5" x14ac:dyDescent="0.35">
      <c r="A76" t="s">
        <v>94</v>
      </c>
      <c r="B76" s="10">
        <v>15833</v>
      </c>
      <c r="C76" s="10">
        <f t="shared" si="2"/>
        <v>16624.650000000001</v>
      </c>
    </row>
    <row r="77" spans="1:5" x14ac:dyDescent="0.35">
      <c r="A77" t="s">
        <v>95</v>
      </c>
      <c r="B77" s="10">
        <v>89283</v>
      </c>
      <c r="C77" s="10">
        <f t="shared" si="2"/>
        <v>93747.150000000009</v>
      </c>
    </row>
    <row r="78" spans="1:5" x14ac:dyDescent="0.35">
      <c r="A78" t="s">
        <v>96</v>
      </c>
      <c r="C78" s="10">
        <f t="shared" si="2"/>
        <v>0</v>
      </c>
    </row>
    <row r="79" spans="1:5" x14ac:dyDescent="0.35">
      <c r="A79" t="s">
        <v>97</v>
      </c>
      <c r="B79" s="10">
        <v>95782</v>
      </c>
      <c r="C79" s="10">
        <f t="shared" si="2"/>
        <v>100571.1</v>
      </c>
    </row>
    <row r="80" spans="1:5" x14ac:dyDescent="0.35">
      <c r="A80" t="s">
        <v>98</v>
      </c>
      <c r="C80" s="10">
        <f t="shared" si="2"/>
        <v>0</v>
      </c>
    </row>
    <row r="81" spans="1:3" x14ac:dyDescent="0.35">
      <c r="A81" t="s">
        <v>99</v>
      </c>
      <c r="B81" s="10">
        <v>-4776</v>
      </c>
      <c r="C81" s="10">
        <f t="shared" si="2"/>
        <v>-5014.8</v>
      </c>
    </row>
    <row r="82" spans="1:3" x14ac:dyDescent="0.35">
      <c r="A82" t="s">
        <v>100</v>
      </c>
      <c r="B82" s="10">
        <v>14721</v>
      </c>
      <c r="C82" s="10">
        <f t="shared" si="2"/>
        <v>15457.050000000001</v>
      </c>
    </row>
    <row r="83" spans="1:3" x14ac:dyDescent="0.35">
      <c r="A83" t="s">
        <v>101</v>
      </c>
      <c r="B83" s="10">
        <v>11717</v>
      </c>
      <c r="C83" s="10">
        <f t="shared" si="2"/>
        <v>12302.85</v>
      </c>
    </row>
    <row r="84" spans="1:3" x14ac:dyDescent="0.35">
      <c r="A84" t="s">
        <v>102</v>
      </c>
      <c r="B84" s="10">
        <v>15145</v>
      </c>
      <c r="C84" s="10">
        <f t="shared" si="2"/>
        <v>15902.25</v>
      </c>
    </row>
    <row r="85" spans="1:3" x14ac:dyDescent="0.35">
      <c r="A85" t="s">
        <v>103</v>
      </c>
      <c r="B85" s="10">
        <v>30953</v>
      </c>
      <c r="C85" s="10">
        <f t="shared" si="2"/>
        <v>32500.65</v>
      </c>
    </row>
    <row r="86" spans="1:3" x14ac:dyDescent="0.35">
      <c r="A86" t="s">
        <v>104</v>
      </c>
      <c r="B86" s="10">
        <v>1568</v>
      </c>
      <c r="C86" s="10">
        <f t="shared" si="2"/>
        <v>1646.4</v>
      </c>
    </row>
    <row r="87" spans="1:3" x14ac:dyDescent="0.35">
      <c r="A87" t="s">
        <v>105</v>
      </c>
      <c r="C87" s="10">
        <f t="shared" si="2"/>
        <v>0</v>
      </c>
    </row>
    <row r="88" spans="1:3" x14ac:dyDescent="0.35">
      <c r="A88" t="s">
        <v>106</v>
      </c>
      <c r="C88" s="10">
        <f t="shared" si="2"/>
        <v>0</v>
      </c>
    </row>
    <row r="89" spans="1:3" x14ac:dyDescent="0.35">
      <c r="A89" t="s">
        <v>107</v>
      </c>
      <c r="B89" s="10">
        <v>170000</v>
      </c>
      <c r="C89" s="10">
        <f t="shared" si="2"/>
        <v>178500</v>
      </c>
    </row>
    <row r="90" spans="1:3" x14ac:dyDescent="0.35">
      <c r="A90" t="s">
        <v>108</v>
      </c>
      <c r="B90" s="10">
        <v>86914</v>
      </c>
      <c r="C90" s="10">
        <f t="shared" si="2"/>
        <v>91259.7</v>
      </c>
    </row>
    <row r="91" spans="1:3" x14ac:dyDescent="0.35">
      <c r="A91" t="s">
        <v>109</v>
      </c>
      <c r="B91" s="10">
        <v>38080</v>
      </c>
      <c r="C91" s="10">
        <f t="shared" si="2"/>
        <v>39984</v>
      </c>
    </row>
    <row r="92" spans="1:3" x14ac:dyDescent="0.35">
      <c r="A92" t="s">
        <v>110</v>
      </c>
      <c r="B92" s="10">
        <v>1800</v>
      </c>
      <c r="C92" s="10">
        <f t="shared" si="2"/>
        <v>1890</v>
      </c>
    </row>
    <row r="93" spans="1:3" x14ac:dyDescent="0.35">
      <c r="A93" t="s">
        <v>111</v>
      </c>
      <c r="B93" s="10">
        <v>0</v>
      </c>
      <c r="C93" s="10">
        <f t="shared" si="2"/>
        <v>0</v>
      </c>
    </row>
    <row r="94" spans="1:3" x14ac:dyDescent="0.35">
      <c r="A94" t="s">
        <v>112</v>
      </c>
      <c r="B94" s="10">
        <v>991</v>
      </c>
      <c r="C94" s="10">
        <f t="shared" si="2"/>
        <v>1040.55</v>
      </c>
    </row>
    <row r="95" spans="1:3" x14ac:dyDescent="0.35">
      <c r="A95" t="s">
        <v>113</v>
      </c>
      <c r="C95" s="10">
        <f t="shared" si="2"/>
        <v>0</v>
      </c>
    </row>
    <row r="96" spans="1:3" x14ac:dyDescent="0.35">
      <c r="A96" t="s">
        <v>114</v>
      </c>
      <c r="C96" s="10">
        <f t="shared" si="2"/>
        <v>0</v>
      </c>
    </row>
    <row r="97" spans="1:3" x14ac:dyDescent="0.35">
      <c r="A97" s="12" t="s">
        <v>131</v>
      </c>
      <c r="B97" s="11">
        <f>SUM(B67:B96)</f>
        <v>789272</v>
      </c>
      <c r="C97" s="11">
        <f>SUM(C67:C96)</f>
        <v>828735.60000000009</v>
      </c>
    </row>
    <row r="98" spans="1:3" x14ac:dyDescent="0.35">
      <c r="A98" s="6" t="s">
        <v>53</v>
      </c>
      <c r="B98" s="11">
        <f>+B97+B65+B43+B35</f>
        <v>3066923</v>
      </c>
      <c r="C98" s="11">
        <f>+C97+C65+C43+C35</f>
        <v>3205245.45</v>
      </c>
    </row>
    <row r="99" spans="1:3" x14ac:dyDescent="0.35">
      <c r="A99" s="13" t="s">
        <v>21</v>
      </c>
      <c r="B99" s="14">
        <f>B34-B98</f>
        <v>236884</v>
      </c>
      <c r="C99" s="14">
        <f>C34-C98</f>
        <v>23754.549999999814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9bd735-7511-4797-9bf6-caf819c78e91">
      <Terms xmlns="http://schemas.microsoft.com/office/infopath/2007/PartnerControls"/>
    </lcf76f155ced4ddcb4097134ff3c332f>
    <TaxCatchAll xmlns="d0fba034-b2ab-4c8e-afc7-97f3f07a9f2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60A5E225A30B14AA99EED36CB23B7FB" ma:contentTypeVersion="14" ma:contentTypeDescription="Opprett et nytt dokument." ma:contentTypeScope="" ma:versionID="7df9be3ac333bedf07401e36aab97ab8">
  <xsd:schema xmlns:xsd="http://www.w3.org/2001/XMLSchema" xmlns:xs="http://www.w3.org/2001/XMLSchema" xmlns:p="http://schemas.microsoft.com/office/2006/metadata/properties" xmlns:ns2="d09bd735-7511-4797-9bf6-caf819c78e91" xmlns:ns3="d0fba034-b2ab-4c8e-afc7-97f3f07a9f29" targetNamespace="http://schemas.microsoft.com/office/2006/metadata/properties" ma:root="true" ma:fieldsID="fa1be00e616da5256f47055e9122a84e" ns2:_="" ns3:_="">
    <xsd:import namespace="d09bd735-7511-4797-9bf6-caf819c78e91"/>
    <xsd:import namespace="d0fba034-b2ab-4c8e-afc7-97f3f07a9f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9bd735-7511-4797-9bf6-caf819c78e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Bildemerkelapper" ma:readOnly="false" ma:fieldId="{5cf76f15-5ced-4ddc-b409-7134ff3c332f}" ma:taxonomyMulti="true" ma:sspId="bb10ab33-d904-4aa5-b98b-767825b52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fba034-b2ab-4c8e-afc7-97f3f07a9f2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8719380-1c2b-44eb-bb0b-192589d3faed}" ma:internalName="TaxCatchAll" ma:showField="CatchAllData" ma:web="d0fba034-b2ab-4c8e-afc7-97f3f07a9f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8FE7A4-7226-430A-B65B-6B428404B7AC}">
  <ds:schemaRefs>
    <ds:schemaRef ds:uri="http://schemas.microsoft.com/office/2006/metadata/properties"/>
    <ds:schemaRef ds:uri="http://schemas.microsoft.com/office/infopath/2007/PartnerControls"/>
    <ds:schemaRef ds:uri="7bcd4b08-0f26-47eb-9a21-c98f760abb6d"/>
    <ds:schemaRef ds:uri="7fc36588-2c7b-403b-85ca-a2a0e55b2162"/>
  </ds:schemaRefs>
</ds:datastoreItem>
</file>

<file path=customXml/itemProps2.xml><?xml version="1.0" encoding="utf-8"?>
<ds:datastoreItem xmlns:ds="http://schemas.openxmlformats.org/officeDocument/2006/customXml" ds:itemID="{5E615533-3DBE-4332-8CFC-10AA09B6C4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CF876F-05F2-455F-88CA-88F4BCD20EA7}"/>
</file>

<file path=docMetadata/LabelInfo.xml><?xml version="1.0" encoding="utf-8"?>
<clbl:labelList xmlns:clbl="http://schemas.microsoft.com/office/2020/mipLabelMetadata">
  <clbl:label id="{0abe8783-2c3e-4c42-9848-54e419bcdeb0}" enabled="0" method="" siteId="{0abe8783-2c3e-4c42-9848-54e419bcdeb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Resultatrapport - (2024-01-01 -</vt:lpstr>
      <vt:lpstr>Budsjett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Resultatrapport</dc:title>
  <dc:creator>Wibecke Johansen</dc:creator>
  <cp:lastModifiedBy>Wibecke Johansen</cp:lastModifiedBy>
  <dcterms:created xsi:type="dcterms:W3CDTF">2025-03-04T20:13:49Z</dcterms:created>
  <dcterms:modified xsi:type="dcterms:W3CDTF">2025-03-04T21:01:40Z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0x010100C60A5E225A30B14AA99EED36CB23B7FB</vt:lpwstr>
  </property>
  <property fmtid="{D5CDD505-2E9C-101B-9397-08002B2CF9AE}" pid="5" name="MediaServiceImageTags">
    <vt:lpwstr/>
  </property>
</Properties>
</file>