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https://postennorge-my.sharepoint.com/personal/kyrre_holstad_posten_no/Documents/SIL/Regnskap mv 2021/"/>
    </mc:Choice>
  </mc:AlternateContent>
  <xr:revisionPtr revIDLastSave="0" documentId="8_{2E8AC29D-6A63-412C-BCF4-C15B7B06E659}" xr6:coauthVersionLast="47" xr6:coauthVersionMax="47" xr10:uidLastSave="{00000000-0000-0000-0000-000000000000}"/>
  <bookViews>
    <workbookView xWindow="3900" yWindow="2460" windowWidth="21600" windowHeight="11385" tabRatio="851" activeTab="4" xr2:uid="{00000000-000D-0000-FFFF-FFFF00000000}"/>
  </bookViews>
  <sheets>
    <sheet name="Forside" sheetId="6" r:id="rId1"/>
    <sheet name="Resultat" sheetId="8" r:id="rId2"/>
    <sheet name="Balanse" sheetId="9" r:id="rId3"/>
    <sheet name="Noter " sheetId="11" r:id="rId4"/>
    <sheet name="Alle lag" sheetId="12" r:id="rId5"/>
  </sheets>
  <externalReferences>
    <externalReference r:id="rId6"/>
  </externalReferences>
  <definedNames>
    <definedName name="_Regression_Int" localSheetId="1" hidden="1">1</definedName>
    <definedName name="_Sort" localSheetId="1" hidden="1">Resultat!#REF!</definedName>
    <definedName name="_Sort" hidden="1">#REF!</definedName>
    <definedName name="AS2DocOpenMode" hidden="1">"AS2DocumentEdit"</definedName>
    <definedName name="AS2HasNoAutoHeaderFooter" hidden="1">" "</definedName>
    <definedName name="ffjor" localSheetId="1">Resultat!$F$6</definedName>
    <definedName name="ffjor">#REF!</definedName>
    <definedName name="fjor" localSheetId="1">Resultat!#REF!</definedName>
    <definedName name="fjor">#REF!</definedName>
    <definedName name="note_1">'Noter '!$6:$82</definedName>
    <definedName name="note_10">[1]Noter!#REF!</definedName>
    <definedName name="note_11">[1]Noter!#REF!</definedName>
    <definedName name="note_12">[1]Noter!#REF!</definedName>
    <definedName name="note_13">[1]Noter!#REF!</definedName>
    <definedName name="note_14">'Noter '!$93:$124</definedName>
    <definedName name="note_15">'Noter '!#REF!</definedName>
    <definedName name="note_16">[1]Noter!#REF!</definedName>
    <definedName name="note_17">[1]Noter!#REF!</definedName>
    <definedName name="note_18">[1]Noter!#REF!</definedName>
    <definedName name="note_19">'Noter '!$127:$140</definedName>
    <definedName name="note_2">[1]Noter!#REF!</definedName>
    <definedName name="note_20">[1]Noter!#REF!</definedName>
    <definedName name="note_21">[1]Noter!#REF!</definedName>
    <definedName name="note_22">[1]Noter!#REF!</definedName>
    <definedName name="note_23">[1]Noter!#REF!</definedName>
    <definedName name="note_24">[1]Noter!#REF!</definedName>
    <definedName name="note_25">[1]Noter!#REF!</definedName>
    <definedName name="note_3">[1]Noter!#REF!</definedName>
    <definedName name="note_4">'Noter '!$85:$92</definedName>
    <definedName name="note_5">[1]Noter!#REF!</definedName>
    <definedName name="note_6">[1]Noter!#REF!</definedName>
    <definedName name="note_7">[1]Noter!#REF!</definedName>
    <definedName name="note_8">[1]Noter!#REF!</definedName>
    <definedName name="note_9">[1]Noter!#REF!</definedName>
    <definedName name="områdebal">#REF!</definedName>
    <definedName name="områderes" localSheetId="1">Resultat!$A$1:$E$32</definedName>
    <definedName name="områderes">#REF!</definedName>
    <definedName name="_xlnm.Print_Area" localSheetId="2">Balanse!$A$1:$G$79</definedName>
    <definedName name="_xlnm.Print_Area" localSheetId="0">Forside!$A$1:$J$44</definedName>
    <definedName name="_xlnm.Print_Area" localSheetId="3">'Noter '!$A$1:$H$136</definedName>
    <definedName name="_xlnm.Print_Area" localSheetId="1">Resultat!$A$1:$E$34</definedName>
    <definedName name="_xlnm.Print_Titles" localSheetId="2">Balanse!$1:$5</definedName>
    <definedName name="_xlnm.Print_Titles" localSheetId="3">'Noter '!$1:$4</definedName>
    <definedName name="text_1">'Noter '!$A$6</definedName>
    <definedName name="text_10">[1]Noter!#REF!</definedName>
    <definedName name="text_11">[1]Noter!#REF!</definedName>
    <definedName name="text_12">[1]Noter!#REF!</definedName>
    <definedName name="text_13">[1]Noter!#REF!</definedName>
    <definedName name="text_14">'Noter '!#REF!</definedName>
    <definedName name="text_15">'Noter '!#REF!</definedName>
    <definedName name="text_16">[1]Noter!#REF!</definedName>
    <definedName name="text_17">[1]Noter!#REF!</definedName>
    <definedName name="text_18">[1]Noter!#REF!</definedName>
    <definedName name="text_19">[1]Noter!#REF!</definedName>
    <definedName name="text_2">[1]Noter!#REF!</definedName>
    <definedName name="text_20">[1]Noter!#REF!</definedName>
    <definedName name="text_21">[1]Noter!#REF!</definedName>
    <definedName name="text_22">[1]Noter!#REF!</definedName>
    <definedName name="text_23">[1]Noter!#REF!</definedName>
    <definedName name="text_24">[1]Noter!#REF!</definedName>
    <definedName name="text_25">[1]Noter!#REF!</definedName>
    <definedName name="text_3">[1]Noter!#REF!</definedName>
    <definedName name="text_4">'Noter '!#REF!</definedName>
    <definedName name="text_5">[1]Noter!#REF!</definedName>
    <definedName name="text_6">[1]Noter!#REF!</definedName>
    <definedName name="text_7">[1]Noter!#REF!</definedName>
    <definedName name="text_8">[1]Noter!#REF!</definedName>
    <definedName name="text_9">[1]Noter!#REF!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localSheetId="1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år" localSheetId="1">Resultat!#REF!</definedName>
    <definedName name="år">#REF!</definedName>
    <definedName name="åår" localSheetId="1">Resultat!#REF!</definedName>
    <definedName name="åår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24" i="11" l="1"/>
  <c r="G81" i="11"/>
  <c r="G29" i="9"/>
  <c r="G33" i="9" s="1"/>
  <c r="G58" i="9"/>
  <c r="G11" i="9"/>
  <c r="E28" i="8"/>
  <c r="F71" i="11"/>
  <c r="F81" i="11"/>
  <c r="E11" i="9"/>
  <c r="E29" i="9"/>
  <c r="F124" i="11"/>
  <c r="G47" i="9"/>
  <c r="E56" i="9"/>
  <c r="E58" i="9" s="1"/>
  <c r="E13" i="8" l="1"/>
  <c r="E19" i="8"/>
  <c r="E26" i="8"/>
  <c r="C26" i="8"/>
  <c r="E21" i="8" l="1"/>
  <c r="G40" i="11" l="1"/>
  <c r="G52" i="11"/>
  <c r="G71" i="11"/>
  <c r="G15" i="9"/>
  <c r="G23" i="9"/>
  <c r="G42" i="9"/>
  <c r="G49" i="9" s="1"/>
  <c r="G56" i="9"/>
  <c r="G61" i="9" l="1"/>
  <c r="G17" i="9"/>
  <c r="G36" i="9" s="1"/>
  <c r="G90" i="11"/>
  <c r="G108" i="11"/>
  <c r="F108" i="11" l="1"/>
  <c r="F90" i="11"/>
  <c r="C19" i="8" l="1"/>
  <c r="E42" i="9"/>
  <c r="E23" i="9"/>
  <c r="E33" i="9" s="1"/>
  <c r="F40" i="11" l="1"/>
  <c r="E15" i="9" l="1"/>
  <c r="F52" i="11" l="1"/>
  <c r="A1" i="11"/>
  <c r="B1" i="9"/>
  <c r="E34" i="8"/>
  <c r="C34" i="8"/>
  <c r="A1" i="8"/>
  <c r="C6" i="8"/>
  <c r="E6" i="8" l="1"/>
  <c r="G6" i="9" s="1"/>
  <c r="G38" i="9" s="1"/>
  <c r="F47" i="11"/>
  <c r="G47" i="11" s="1"/>
  <c r="C13" i="8"/>
  <c r="C21" i="8" s="1"/>
  <c r="C28" i="8" s="1"/>
  <c r="E6" i="9"/>
  <c r="E38" i="9" s="1"/>
  <c r="E17" i="9"/>
  <c r="E36" i="9" s="1"/>
  <c r="G37" i="11" l="1"/>
  <c r="G63" i="11"/>
  <c r="G94" i="11"/>
  <c r="G120" i="11" s="1"/>
  <c r="E47" i="9"/>
  <c r="F37" i="11"/>
  <c r="G75" i="11" l="1"/>
  <c r="G88" i="11" s="1"/>
  <c r="E49" i="9"/>
  <c r="E61" i="9" s="1"/>
  <c r="F94" i="11"/>
  <c r="F120" i="11" s="1"/>
  <c r="F63" i="11"/>
  <c r="F75" i="11" l="1"/>
  <c r="F88" i="11" s="1"/>
</calcChain>
</file>

<file path=xl/sharedStrings.xml><?xml version="1.0" encoding="utf-8"?>
<sst xmlns="http://schemas.openxmlformats.org/spreadsheetml/2006/main" count="374" uniqueCount="252">
  <si>
    <t>EIENDELER</t>
  </si>
  <si>
    <t>Omløpsmidler</t>
  </si>
  <si>
    <t>Andre kortsiktige fordringer</t>
  </si>
  <si>
    <t>Sum omløpsmidler</t>
  </si>
  <si>
    <t>Kortsiktig gjeld</t>
  </si>
  <si>
    <t>Annen kortsiktig gjeld</t>
  </si>
  <si>
    <t>Sum kortsiktig gjeld</t>
  </si>
  <si>
    <t>Sum gjeld</t>
  </si>
  <si>
    <t>Egenkapital</t>
  </si>
  <si>
    <t>Andre inntekter</t>
  </si>
  <si>
    <t>Sum driftsinntekter</t>
  </si>
  <si>
    <t>Sum</t>
  </si>
  <si>
    <t>Styremedlem</t>
  </si>
  <si>
    <t>SUM EIENDELER</t>
  </si>
  <si>
    <t>Varelager</t>
  </si>
  <si>
    <t>IT-kostnader</t>
  </si>
  <si>
    <t>Sum disponering</t>
  </si>
  <si>
    <t>Andre driftskostnader</t>
  </si>
  <si>
    <t>Regnskapsprinsipper</t>
  </si>
  <si>
    <t>Periodiseringsregler</t>
  </si>
  <si>
    <t>Årsregnskap</t>
  </si>
  <si>
    <t>Regnskapsposten består av:</t>
  </si>
  <si>
    <t>Sponsor- og salgsinntekter</t>
  </si>
  <si>
    <t>Finansielle anleggsmidler</t>
  </si>
  <si>
    <t>Fordringer</t>
  </si>
  <si>
    <t>Kundefordringer og andre fordringer er oppført i balansen til pålydende etter fradrag for avsetning til</t>
  </si>
  <si>
    <t xml:space="preserve">forventet tap. Avsetning til tap gjøres på grunnlag av individuelle vurderinger av de enkelte fordringene. </t>
  </si>
  <si>
    <t>Sponsorinntekter inntektsføres over avtaleperioden.</t>
  </si>
  <si>
    <t>NOTE</t>
  </si>
  <si>
    <t>DRIFTSINNTEKTER OG DRIFTSKOSTNADER</t>
  </si>
  <si>
    <t>Sum driftskostnader</t>
  </si>
  <si>
    <t>Driftsresultat</t>
  </si>
  <si>
    <t>Finansinntekter</t>
  </si>
  <si>
    <t>Finanskostnader</t>
  </si>
  <si>
    <t>ÅRSRESULTAT</t>
  </si>
  <si>
    <t>Finansposter</t>
  </si>
  <si>
    <t>Disponering av årets resultat</t>
  </si>
  <si>
    <t>Varekostnad</t>
  </si>
  <si>
    <t>Anleggsmidler</t>
  </si>
  <si>
    <t>Inventar og utstyr</t>
  </si>
  <si>
    <t>Kundefordringer</t>
  </si>
  <si>
    <t>Sum fordringer</t>
  </si>
  <si>
    <t>Bankinnskudd, kontanter o.l.</t>
  </si>
  <si>
    <t xml:space="preserve"> </t>
  </si>
  <si>
    <t>EGENKAPITAL OG GJELD</t>
  </si>
  <si>
    <t>Sum egenkapital</t>
  </si>
  <si>
    <t>Leverandørgjeld</t>
  </si>
  <si>
    <t>SUM EGENKAPITAL OG GJELD</t>
  </si>
  <si>
    <t>Investeringer i aksjer og andeler</t>
  </si>
  <si>
    <t>Sum anleggsmider</t>
  </si>
  <si>
    <t>Varige driftsmidler</t>
  </si>
  <si>
    <t>Sum varige driftsmidler</t>
  </si>
  <si>
    <t>Note 1</t>
  </si>
  <si>
    <t>Note 2</t>
  </si>
  <si>
    <t>Note 3</t>
  </si>
  <si>
    <t>Note 4</t>
  </si>
  <si>
    <t>Note 5</t>
  </si>
  <si>
    <t>Note 6</t>
  </si>
  <si>
    <t>Note 8</t>
  </si>
  <si>
    <t>Sum finansielle anleggsmidler</t>
  </si>
  <si>
    <t>Driftsinntekter og offentlige tilskudd inntektsføres når de er opptjent.</t>
  </si>
  <si>
    <t>Hovedregel for vurdering og klassifisering av eiendeler og gjeld</t>
  </si>
  <si>
    <t>Inntektsføringsprinsipper</t>
  </si>
  <si>
    <t xml:space="preserve">Reise- og oppholdskostnader </t>
  </si>
  <si>
    <t>Note 9</t>
  </si>
  <si>
    <t>Note 10</t>
  </si>
  <si>
    <t>Note 11</t>
  </si>
  <si>
    <t>Sponsorinntekter</t>
  </si>
  <si>
    <t>Sum finansposter</t>
  </si>
  <si>
    <t>Noter til regnskapet</t>
  </si>
  <si>
    <t>Balanse</t>
  </si>
  <si>
    <t>Resultatregnskap</t>
  </si>
  <si>
    <t>Regnskapet er ført etter regnskapsprinsippet. Dette innebærer at inntekter er registrert i den periode de er</t>
  </si>
  <si>
    <t>inntjent og utgifter er registrert i den periode de er påløpt.</t>
  </si>
  <si>
    <t>inntektsavsetninger.</t>
  </si>
  <si>
    <t xml:space="preserve">For prosjekter som har øremerkede midler der aktiviteten ikke er fullført ved periodens utløp, foretas det </t>
  </si>
  <si>
    <t>organisasjonsledd tilknyttet NIF.</t>
  </si>
  <si>
    <t xml:space="preserve">Årsregnskapet er satt opp i samsvar med Regnskaps- og revisjonsbestemmelsene for små </t>
  </si>
  <si>
    <t xml:space="preserve">Eiendeler bestemt til varig eie eller bruk, er klassifisert som anleggsmidler. Andre eiendeler er klassifisert </t>
  </si>
  <si>
    <t>som er kortere enn tre måneder fra anskaffelse.</t>
  </si>
  <si>
    <t>Bankinnskudd, kontanter o.l. inkluderer kontanter, bankinnskudd og andre betalingsmidler med forfallsdato</t>
  </si>
  <si>
    <t>Salgs- og sponsorinntekter</t>
  </si>
  <si>
    <t>Salgsinntekter</t>
  </si>
  <si>
    <t>Note 7</t>
  </si>
  <si>
    <t>Driftsinntekter</t>
  </si>
  <si>
    <t>Driftskostnader</t>
  </si>
  <si>
    <t>Styreleder</t>
  </si>
  <si>
    <t>Lokale aktivitetsmidler</t>
  </si>
  <si>
    <t>Medlemskontingenter</t>
  </si>
  <si>
    <t>Dugnadsinntekter</t>
  </si>
  <si>
    <t>Andre kostnader</t>
  </si>
  <si>
    <t>Varer</t>
  </si>
  <si>
    <t>Sum varelager</t>
  </si>
  <si>
    <t>Egenkapital med selvpålagte restriksjoner</t>
  </si>
  <si>
    <t>Sum egenkapital med selvpålagte restriksjoner</t>
  </si>
  <si>
    <t>Annen egenkapital</t>
  </si>
  <si>
    <t>Sum annen egenkapital</t>
  </si>
  <si>
    <t>Nestleder</t>
  </si>
  <si>
    <t>Til (fra) egenkapital</t>
  </si>
  <si>
    <t>Avsetning til annet</t>
  </si>
  <si>
    <t>Offentlige tilskudd og annen støtte</t>
  </si>
  <si>
    <t>Årsresultat</t>
  </si>
  <si>
    <t>Inntekt fra cuper</t>
  </si>
  <si>
    <t>Lagkasser</t>
  </si>
  <si>
    <t>Treningsavgifter, FFO, fotballskoler etc</t>
  </si>
  <si>
    <t>Varekostnader</t>
  </si>
  <si>
    <t>Vedlikehold av baner og anlegg</t>
  </si>
  <si>
    <t>Leie av baner og hall</t>
  </si>
  <si>
    <t>Lisenser, kontingenter og overganger</t>
  </si>
  <si>
    <t>Forsikringer</t>
  </si>
  <si>
    <t>Idrettsutstyr</t>
  </si>
  <si>
    <t>Ingen</t>
  </si>
  <si>
    <t>Utgifter kostnadsføres i samme periode som tilhørende inntekt.</t>
  </si>
  <si>
    <t>Reklamekostnader og informasjonsmateriell</t>
  </si>
  <si>
    <t xml:space="preserve">som omløpsmidler. Fordringer som skal tilbakebetales innen et år er klassifisert som omløpsmidler. </t>
  </si>
  <si>
    <t>Ved klassfisering av kortsiktig og langsiktig gjeld er tilvsvarende kriterier lagt til grunn.</t>
  </si>
  <si>
    <t>Honorar</t>
  </si>
  <si>
    <t xml:space="preserve"> - Tilskudd til idrett og friluftsliv</t>
  </si>
  <si>
    <t>Tilskuddsmidler fra Nordre Follo kommune er gitt til følgende formål:</t>
  </si>
  <si>
    <t>gitt som følge av tapte inntekter som følge av avlyste arrangementer i 2021.</t>
  </si>
  <si>
    <t>stimuleringsordningen for frivillighets- og idrettssektoren som følge av covid-19-utruddet. Kompensasjonen er</t>
  </si>
  <si>
    <t xml:space="preserve">Siggerud IL </t>
  </si>
  <si>
    <t xml:space="preserve">Medlemskontigent og treningsavgift </t>
  </si>
  <si>
    <t>Siggerud IL 20.3.2022</t>
  </si>
  <si>
    <t>Antall medlemmer 332</t>
  </si>
  <si>
    <t>Salgsinntektene består i hovedsak av inntekter fra salg av kioskvarer og billettinntekter</t>
  </si>
  <si>
    <t>Sponsorinntekter består av klubbens hovedsponsorer.</t>
  </si>
  <si>
    <t>Tilskudd fra Norges Idrettsforbund</t>
  </si>
  <si>
    <t>Lotteri- og Stiftelsestilsynet/Grasrot</t>
  </si>
  <si>
    <t>Leieinntekter Klubbhus</t>
  </si>
  <si>
    <t>Honorar Styre</t>
  </si>
  <si>
    <t>Dommerutgifter</t>
  </si>
  <si>
    <t>Trenere</t>
  </si>
  <si>
    <t>Utstyrsgodtgjørelse dommere</t>
  </si>
  <si>
    <t>Utstyrsgodtgjørelse trenere</t>
  </si>
  <si>
    <t>Innkjøp kiskvarer</t>
  </si>
  <si>
    <t>Honorar (regnskapsfirma,juridisk bisyand og annen bistand)</t>
  </si>
  <si>
    <t>Kostnader vedr. Klubbhus</t>
  </si>
  <si>
    <t>Kostnader sammenkomster</t>
  </si>
  <si>
    <t xml:space="preserve">Kostnader møte, kurs </t>
  </si>
  <si>
    <t>Kundefordringene er oppført med kr 30 000, som fakturert sponorinntekter.</t>
  </si>
  <si>
    <t xml:space="preserve">Honorar </t>
  </si>
  <si>
    <t>Resultat detaljert</t>
  </si>
  <si>
    <r>
      <rPr>
        <sz val="11"/>
        <color rgb="FF0070C0"/>
        <rFont val="Calibri"/>
      </rPr>
      <t xml:space="preserve">• </t>
    </r>
    <r>
      <rPr>
        <sz val="11"/>
        <rFont val="Times New Roman"/>
      </rPr>
      <t>Konto</t>
    </r>
    <r>
      <rPr>
        <sz val="11"/>
        <rFont val="Times New Roman"/>
      </rPr>
      <t xml:space="preserve"> | </t>
    </r>
    <r>
      <rPr>
        <sz val="11"/>
        <color rgb="FF38B2AC"/>
        <rFont val="Calibri"/>
      </rPr>
      <t xml:space="preserve">• </t>
    </r>
    <r>
      <rPr>
        <sz val="11"/>
        <rFont val="Times New Roman"/>
      </rPr>
      <t>Koststed</t>
    </r>
  </si>
  <si>
    <t>Allidrett</t>
  </si>
  <si>
    <t>Fotball</t>
  </si>
  <si>
    <t>Håndball</t>
  </si>
  <si>
    <t>Hovedlag</t>
  </si>
  <si>
    <t>Klubbhus</t>
  </si>
  <si>
    <t>Sykkel</t>
  </si>
  <si>
    <t>Totalt</t>
  </si>
  <si>
    <t xml:space="preserve">            Driftsinntekter</t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</si>
  <si>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3120 - Sponsorinntekter</t>
    </r>
  </si>
  <si>
    <r>
      <t xml:space="preserve">                  </t>
    </r>
    <r>
      <rPr>
        <sz val="11"/>
        <color rgb="FF38B2AC"/>
        <rFont val="Calibri"/>
      </rPr>
      <t xml:space="preserve">• </t>
    </r>
    <r>
      <rPr>
        <sz val="11"/>
        <rFont val="Times New Roman"/>
      </rPr>
      <t>Fotball</t>
    </r>
  </si>
  <si>
    <r>
      <t xml:space="preserve">                  </t>
    </r>
    <r>
      <rPr>
        <sz val="11"/>
        <color rgb="FF38B2AC"/>
        <rFont val="Calibri"/>
      </rPr>
      <t xml:space="preserve">• </t>
    </r>
    <r>
      <rPr>
        <sz val="11"/>
        <rFont val="Times New Roman"/>
      </rPr>
      <t>Hovedlag</t>
    </r>
  </si>
  <si>
    <r>
      <t xml:space="preserve">                  </t>
    </r>
    <r>
      <rPr>
        <sz val="11"/>
        <color rgb="FF38B2AC"/>
        <rFont val="Calibri"/>
      </rPr>
      <t xml:space="preserve">• </t>
    </r>
    <r>
      <rPr>
        <sz val="11"/>
        <rFont val="Times New Roman"/>
      </rPr>
      <t>Håndball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</si>
  <si>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3210 - Kiosksalg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</si>
  <si>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3211 - Billettinntekter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</si>
  <si>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3400 - LAM/offentlige tilskud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</si>
  <si>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3440 - Momskompensasjon</t>
    </r>
  </si>
  <si>
    <r>
      <t xml:space="preserve">                  </t>
    </r>
    <r>
      <rPr>
        <sz val="11"/>
        <color rgb="FF38B2AC"/>
        <rFont val="Calibri"/>
      </rPr>
      <t xml:space="preserve">• </t>
    </r>
    <r>
      <rPr>
        <sz val="11"/>
        <rFont val="Times New Roman"/>
      </rPr>
      <t>Allidrett</t>
    </r>
  </si>
  <si>
    <r>
      <t xml:space="preserve">                  </t>
    </r>
    <r>
      <rPr>
        <sz val="11"/>
        <color rgb="FF38B2AC"/>
        <rFont val="Calibri"/>
      </rPr>
      <t xml:space="preserve">• </t>
    </r>
    <r>
      <rPr>
        <sz val="11"/>
        <rFont val="Times New Roman"/>
      </rPr>
      <t>Sykkel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</si>
  <si>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3441 - Norsk Tipping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</si>
  <si>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3451 - Tilskudd fra hovedlaget</t>
    </r>
  </si>
  <si>
    <r>
      <t xml:space="preserve">                  </t>
    </r>
    <r>
      <rPr>
        <sz val="11"/>
        <color rgb="FF38B2AC"/>
        <rFont val="Calibri"/>
      </rPr>
      <t xml:space="preserve">• </t>
    </r>
    <r>
      <rPr>
        <sz val="11"/>
        <rFont val="Times New Roman"/>
      </rPr>
      <t>Klubbhus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</si>
  <si>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3600 - Leieinntekter klubbhus</t>
    </r>
  </si>
  <si>
    <t xml:space="preserve">            Andre driftsinntekter</t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</si>
  <si>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3700 - Inntekter lagkasser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</si>
  <si>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3900 - Annen driftsrelatert inntekt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</si>
  <si>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3920 - Medlemskontigent (Kun hovedlag)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</si>
  <si>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3930 - Trengingsavgifter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</si>
  <si>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3950 - Cup/Turneringsinntekter (Loppetass, minirude)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</si>
  <si>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3952 - Dugnader til klubben (Låsvakt hallen etc)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</si>
  <si>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3990 - Div andre inntekter</t>
    </r>
  </si>
  <si>
    <t xml:space="preserve">         Sum driftsinntekter</t>
  </si>
  <si>
    <t xml:space="preserve">            Varekjøp</t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</si>
  <si>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4300 - Innkjøp kioskvarer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</si>
  <si>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4390 - Beholdningsendring varelager</t>
    </r>
  </si>
  <si>
    <t xml:space="preserve">            Underleveranser</t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</si>
  <si>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4500 - Tilskudd til gruppene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</si>
  <si>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4501 - Kostnader ved drift av klubbhus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</si>
  <si>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4502 - Overføring treningsavgift</t>
    </r>
  </si>
  <si>
    <t xml:space="preserve">         Varekostnader</t>
  </si>
  <si>
    <t xml:space="preserve">      Bruttofortjeneste</t>
  </si>
  <si>
    <t xml:space="preserve">            Lønn</t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</si>
  <si>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5001 - Styrehonorar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</si>
  <si>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5002 - Dommerutgifter egne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</si>
  <si>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5003 - Dommerutgifter andre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</si>
  <si>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5004 - Trener/instruktørkostnader</t>
    </r>
  </si>
  <si>
    <t xml:space="preserve">            Andre personalkostnader</t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</si>
  <si>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5560 - Utstyrsgodtgjørelse dommere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</si>
  <si>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5561 - Utstyrsgodtgjørelse trenere, oppmenn og styre</t>
    </r>
  </si>
  <si>
    <t xml:space="preserve">         Lønninger</t>
  </si>
  <si>
    <t xml:space="preserve">            Lokalkostnader</t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</si>
  <si>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6300 - Leie lokale/hall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</si>
  <si>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6320 - Renovasjon, vann, avløp o.l.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</si>
  <si>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6340 - Strøm (Klubbhus)</t>
    </r>
  </si>
  <si>
    <t xml:space="preserve">            Fremmede tjenester</t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</si>
  <si>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6720 - Økonomisk og juridisk bistand (Regnskapsførsel)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</si>
  <si>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6725 - Honorar for juridisk bistand, fradragsberettiget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</si>
  <si>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6730 - Idrettsfaglig bistand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</si>
  <si>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6770 - Innkjøp av medisinsk utstyr</t>
    </r>
  </si>
  <si>
    <t xml:space="preserve">            Porto/Telefon/Rekvisita</t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</si>
  <si>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6800 - Kontorrekvisita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</si>
  <si>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6860 - Møte, kurs, oppdatering o.l.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</si>
  <si>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6940 - Porto, postboksleie</t>
    </r>
  </si>
  <si>
    <t xml:space="preserve">            Data/Edb/Internetkostnader</t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</si>
  <si>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6810 - Data/EDB-kostnad</t>
    </r>
  </si>
  <si>
    <t xml:space="preserve">            Salg/Markedsføringskostnader</t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</si>
  <si>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7320 - Reklame og annonser</t>
    </r>
  </si>
  <si>
    <t xml:space="preserve">            Reisekostnader</t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</si>
  <si>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7105 - Bilgodtgjørelse, ikke oppgavepliktig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</si>
  <si>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7140 - Reisekostnad, ikke oppgavepliktig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</si>
  <si>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7160 - Kostnad ved avslutninger og sammenkomster</t>
    </r>
  </si>
  <si>
    <t xml:space="preserve">            Andre driftskostnader</t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</si>
  <si>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6545 - Datautstyr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</si>
  <si>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6550 - Driftsmateriale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</si>
  <si>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6560 - Rekvisita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</si>
  <si>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6580 - Idrettsutstyr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</si>
  <si>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6581 - Kostnader drakter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</si>
  <si>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6600 - Reparasjon og vedlikehold bygninger (klubbhus)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</si>
  <si>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6620 - Reparasjon og vedlikehold anlegg, utstyr etc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</si>
  <si>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7400 - Kontingenter til krets og forbund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</si>
  <si>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7410 - Påmeldinger serie, turneringer etc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</si>
  <si>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7420 - Gave/Premier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</si>
  <si>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7500 - Forsikringspremie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</si>
  <si>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7740 - Øredifferanser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</si>
  <si>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7770 - Bank og kortgebyrer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</si>
  <si>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7790 - Annen kostnad, fradragsberettiget</t>
    </r>
  </si>
  <si>
    <t xml:space="preserve">         Sum andre driftskostnader</t>
  </si>
  <si>
    <t xml:space="preserve">      Driftskostnader</t>
  </si>
  <si>
    <t xml:space="preserve">   Driftsresultat</t>
  </si>
  <si>
    <t xml:space="preserve">      Finansinntekter</t>
  </si>
  <si>
    <r>
      <t xml:space="preserve">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8040 - Renteinntekter</t>
    </r>
  </si>
  <si>
    <r>
      <t xml:space="preserve">            </t>
    </r>
    <r>
      <rPr>
        <sz val="11"/>
        <color rgb="FF38B2AC"/>
        <rFont val="Calibri"/>
      </rPr>
      <t xml:space="preserve">• </t>
    </r>
    <r>
      <rPr>
        <sz val="11"/>
        <rFont val="Times New Roman"/>
      </rPr>
      <t>Hovedlag</t>
    </r>
  </si>
  <si>
    <r>
      <t xml:space="preserve">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8071 - Aksjeutbytte mottatt</t>
    </r>
  </si>
  <si>
    <t xml:space="preserve">      Finanskostnader</t>
  </si>
  <si>
    <r>
      <t xml:space="preserve">         </t>
    </r>
    <r>
      <rPr>
        <sz val="11"/>
        <color rgb="FF0070C0"/>
        <rFont val="Calibri"/>
      </rPr>
      <t xml:space="preserve">• </t>
    </r>
    <r>
      <rPr>
        <sz val="11"/>
        <rFont val="Times New Roman"/>
      </rPr>
      <t>8140 - Rentekostnader/Gebyr</t>
    </r>
  </si>
  <si>
    <t xml:space="preserve">   Netto finansinntekt/kostnad</t>
  </si>
  <si>
    <t>Resultat før skatt/eord.poster</t>
  </si>
  <si>
    <t>Kyrre Holstad</t>
  </si>
  <si>
    <t>Olav Johan Dahlen</t>
  </si>
  <si>
    <t>Erik Enge</t>
  </si>
  <si>
    <t>Mads Pettersen</t>
  </si>
  <si>
    <t>Jack Højland Dinesen</t>
  </si>
  <si>
    <t>Isabell Anine Hansen</t>
  </si>
  <si>
    <t>Carsten Pieper</t>
  </si>
  <si>
    <t>Anna Hamre</t>
  </si>
  <si>
    <t xml:space="preserve">Innbetalingene fra Norges Idrettsforbund gjelder momskompensasjon, kompensasjon knyttet til krisepakke og </t>
  </si>
  <si>
    <t>Balanseposten består av forskuddsbetalte forsikring på kr 29 617,- og fordringer mellom lag kr. 60 583,-</t>
  </si>
  <si>
    <t>Offentlig/Privat tilskudd</t>
  </si>
  <si>
    <t xml:space="preserve">Årets resultat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</si>
</sst>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 * #,##0.00_ ;_ * \-#,##0.00_ ;_ * &quot;-&quot;??_ ;_ @_ "/>
    <numFmt numFmtId="165" formatCode="_ * #,##0_ ;_ * \-#,##0_ ;_ * &quot;-&quot;??_ ;_ @_ "/>
    <numFmt numFmtId="166" formatCode="0.0"/>
    <numFmt numFmtId="167" formatCode="#,##0_);[Red]\(#,##0\);\-___)"/>
    <numFmt numFmtId="168" formatCode="#,##0;[Red]\-#,##0;"/>
  </numFmts>
  <fonts count="40" x14ac:knownFonts="1">
    <font>
      <sz val="11"/>
      <name val="Times New Roman"/>
    </font>
    <font>
      <sz val="1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48"/>
      <name val="Times New Roman"/>
      <family val="1"/>
    </font>
    <font>
      <b/>
      <sz val="24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8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8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sz val="18"/>
      <name val="Calibri"/>
      <family val="2"/>
      <scheme val="minor"/>
    </font>
    <font>
      <sz val="10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b/>
      <sz val="12"/>
      <name val="Calibri"/>
      <family val="2"/>
      <scheme val="minor"/>
    </font>
    <font>
      <u/>
      <sz val="10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sz val="10"/>
      <color rgb="FFFF0000"/>
      <name val="Calibri"/>
      <family val="2"/>
      <scheme val="minor"/>
    </font>
    <font>
      <sz val="8"/>
      <name val="Times New Roman"/>
    </font>
    <font>
      <sz val="14"/>
      <name val="Segoe UI Semibold"/>
    </font>
    <font>
      <sz val="12"/>
      <color rgb="FF000000"/>
      <name val="Segoe UI"/>
    </font>
    <font>
      <sz val="11"/>
      <color rgb="FF0070C0"/>
      <name val="Calibri"/>
    </font>
    <font>
      <sz val="11"/>
      <color rgb="FF38B2AC"/>
      <name val="Calibri"/>
    </font>
    <font>
      <b/>
      <sz val="12"/>
      <color rgb="FFFFFFFF"/>
      <name val="Segoe UI"/>
    </font>
    <font>
      <sz val="12"/>
      <name val="Segoe UI"/>
    </font>
    <font>
      <sz val="11"/>
      <name val="Segoe UI"/>
    </font>
    <font>
      <sz val="11"/>
      <name val="Segoe UI Light"/>
    </font>
    <font>
      <b/>
      <sz val="12"/>
      <name val="Segoe UI Semibold"/>
    </font>
    <font>
      <b/>
      <sz val="12"/>
      <color rgb="FF4299E1"/>
      <name val="Segoe UI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A0AEC0"/>
        <bgColor rgb="FFA0AEC0"/>
      </patternFill>
    </fill>
    <fill>
      <patternFill patternType="solid">
        <fgColor rgb="FFEDF2F7"/>
        <bgColor rgb="FFEDF2F7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medium">
        <color rgb="FFA0AEC0"/>
      </top>
      <bottom style="medium">
        <color rgb="FFA0AEC0"/>
      </bottom>
      <diagonal/>
    </border>
    <border>
      <left style="thin">
        <color rgb="FFA0AEC0"/>
      </left>
      <right style="thin">
        <color rgb="FFA0AEC0"/>
      </right>
      <top style="thin">
        <color rgb="FFA0AEC0"/>
      </top>
      <bottom style="thin">
        <color rgb="FFA0AEC0"/>
      </bottom>
      <diagonal/>
    </border>
  </borders>
  <cellStyleXfs count="20">
    <xf numFmtId="0" fontId="0" fillId="0" borderId="0"/>
    <xf numFmtId="164" fontId="1" fillId="0" borderId="0" applyFont="0" applyFill="0" applyBorder="0" applyAlignment="0" applyProtection="0"/>
    <xf numFmtId="0" fontId="6" fillId="0" borderId="0"/>
    <xf numFmtId="37" fontId="8" fillId="0" borderId="0">
      <alignment horizontal="centerContinuous"/>
    </xf>
    <xf numFmtId="37" fontId="10" fillId="0" borderId="0">
      <alignment horizontal="centerContinuous"/>
    </xf>
    <xf numFmtId="0" fontId="12" fillId="0" borderId="0"/>
    <xf numFmtId="0" fontId="12" fillId="0" borderId="0"/>
    <xf numFmtId="14" fontId="13" fillId="0" borderId="0"/>
    <xf numFmtId="1" fontId="13" fillId="0" borderId="0"/>
    <xf numFmtId="40" fontId="13" fillId="0" borderId="0"/>
    <xf numFmtId="0" fontId="7" fillId="0" borderId="0"/>
    <xf numFmtId="37" fontId="11" fillId="0" borderId="0">
      <alignment horizontal="centerContinuous"/>
    </xf>
    <xf numFmtId="37" fontId="9" fillId="0" borderId="0">
      <alignment horizontal="centerContinuous"/>
    </xf>
    <xf numFmtId="0" fontId="2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</cellStyleXfs>
  <cellXfs count="235">
    <xf numFmtId="0" fontId="0" fillId="0" borderId="0" xfId="0"/>
    <xf numFmtId="0" fontId="0" fillId="0" borderId="0" xfId="0" applyNumberFormat="1"/>
    <xf numFmtId="0" fontId="0" fillId="0" borderId="0" xfId="0" applyNumberFormat="1" applyBorder="1"/>
    <xf numFmtId="0" fontId="14" fillId="0" borderId="0" xfId="0" applyNumberFormat="1" applyFont="1"/>
    <xf numFmtId="0" fontId="17" fillId="0" borderId="0" xfId="2" applyFont="1" applyAlignment="1">
      <alignment horizontal="centerContinuous"/>
    </xf>
    <xf numFmtId="0" fontId="17" fillId="0" borderId="0" xfId="2" applyFont="1"/>
    <xf numFmtId="3" fontId="17" fillId="0" borderId="0" xfId="2" applyNumberFormat="1" applyFont="1"/>
    <xf numFmtId="0" fontId="17" fillId="0" borderId="0" xfId="2" applyFont="1" applyAlignment="1">
      <alignment horizontal="center"/>
    </xf>
    <xf numFmtId="0" fontId="20" fillId="0" borderId="0" xfId="5" applyFont="1"/>
    <xf numFmtId="0" fontId="20" fillId="0" borderId="0" xfId="5" applyFont="1" applyAlignment="1">
      <alignment horizontal="center"/>
    </xf>
    <xf numFmtId="0" fontId="20" fillId="0" borderId="0" xfId="2" applyFont="1"/>
    <xf numFmtId="0" fontId="20" fillId="0" borderId="3" xfId="6" applyFont="1" applyBorder="1"/>
    <xf numFmtId="0" fontId="20" fillId="0" borderId="0" xfId="6" applyFont="1" applyAlignment="1">
      <alignment horizontal="center"/>
    </xf>
    <xf numFmtId="0" fontId="17" fillId="0" borderId="0" xfId="2" applyFont="1" applyAlignment="1">
      <alignment wrapText="1"/>
    </xf>
    <xf numFmtId="0" fontId="17" fillId="0" borderId="0" xfId="2" applyFont="1" applyAlignment="1">
      <alignment horizontal="center" wrapText="1"/>
    </xf>
    <xf numFmtId="0" fontId="20" fillId="0" borderId="0" xfId="6" applyFont="1"/>
    <xf numFmtId="0" fontId="17" fillId="0" borderId="0" xfId="5" applyFont="1"/>
    <xf numFmtId="0" fontId="17" fillId="0" borderId="0" xfId="5" applyFont="1" applyAlignment="1">
      <alignment horizontal="center"/>
    </xf>
    <xf numFmtId="0" fontId="20" fillId="0" borderId="0" xfId="2" applyFont="1" applyAlignment="1">
      <alignment horizontal="center"/>
    </xf>
    <xf numFmtId="0" fontId="20" fillId="0" borderId="0" xfId="2" applyFont="1" applyBorder="1"/>
    <xf numFmtId="0" fontId="20" fillId="0" borderId="0" xfId="2" applyFont="1" applyBorder="1" applyAlignment="1">
      <alignment horizontal="center"/>
    </xf>
    <xf numFmtId="3" fontId="17" fillId="0" borderId="0" xfId="2" applyNumberFormat="1" applyFont="1" applyBorder="1"/>
    <xf numFmtId="0" fontId="17" fillId="0" borderId="0" xfId="2" applyFont="1" applyBorder="1"/>
    <xf numFmtId="0" fontId="17" fillId="0" borderId="0" xfId="2" applyFont="1" applyBorder="1" applyAlignment="1">
      <alignment horizontal="center"/>
    </xf>
    <xf numFmtId="0" fontId="20" fillId="0" borderId="3" xfId="6" applyFont="1" applyBorder="1" applyAlignment="1">
      <alignment horizontal="center"/>
    </xf>
    <xf numFmtId="0" fontId="20" fillId="0" borderId="4" xfId="6" applyFont="1" applyBorder="1"/>
    <xf numFmtId="0" fontId="20" fillId="0" borderId="4" xfId="6" applyFont="1" applyBorder="1" applyAlignment="1">
      <alignment horizontal="center"/>
    </xf>
    <xf numFmtId="0" fontId="20" fillId="0" borderId="2" xfId="2" applyFont="1" applyBorder="1"/>
    <xf numFmtId="0" fontId="20" fillId="0" borderId="2" xfId="2" applyFont="1" applyBorder="1" applyAlignment="1">
      <alignment horizontal="center"/>
    </xf>
    <xf numFmtId="0" fontId="20" fillId="0" borderId="2" xfId="6" applyFont="1" applyBorder="1"/>
    <xf numFmtId="0" fontId="20" fillId="0" borderId="2" xfId="6" applyFont="1" applyBorder="1" applyAlignment="1">
      <alignment horizontal="center"/>
    </xf>
    <xf numFmtId="0" fontId="17" fillId="0" borderId="0" xfId="2" applyFont="1" applyFill="1"/>
    <xf numFmtId="37" fontId="16" fillId="0" borderId="0" xfId="11" applyFont="1" applyAlignment="1">
      <alignment horizontal="left"/>
    </xf>
    <xf numFmtId="37" fontId="16" fillId="0" borderId="0" xfId="11" applyFont="1">
      <alignment horizontal="centerContinuous"/>
    </xf>
    <xf numFmtId="0" fontId="22" fillId="0" borderId="0" xfId="2" applyFont="1"/>
    <xf numFmtId="0" fontId="17" fillId="0" borderId="0" xfId="0" applyFont="1" applyFill="1"/>
    <xf numFmtId="0" fontId="20" fillId="0" borderId="0" xfId="0" applyFont="1" applyFill="1"/>
    <xf numFmtId="0" fontId="20" fillId="0" borderId="0" xfId="0" applyFont="1"/>
    <xf numFmtId="0" fontId="17" fillId="0" borderId="0" xfId="0" applyFont="1"/>
    <xf numFmtId="0" fontId="17" fillId="0" borderId="0" xfId="0" applyFont="1" applyAlignment="1"/>
    <xf numFmtId="0" fontId="22" fillId="0" borderId="0" xfId="2" applyFont="1" applyBorder="1"/>
    <xf numFmtId="0" fontId="17" fillId="0" borderId="1" xfId="2" applyFont="1" applyBorder="1"/>
    <xf numFmtId="3" fontId="17" fillId="0" borderId="0" xfId="2" applyNumberFormat="1" applyFont="1" applyFill="1"/>
    <xf numFmtId="0" fontId="20" fillId="0" borderId="3" xfId="2" applyFont="1" applyBorder="1"/>
    <xf numFmtId="0" fontId="17" fillId="0" borderId="3" xfId="2" applyFont="1" applyBorder="1"/>
    <xf numFmtId="3" fontId="20" fillId="0" borderId="0" xfId="2" applyNumberFormat="1" applyFont="1" applyBorder="1"/>
    <xf numFmtId="0" fontId="17" fillId="0" borderId="1" xfId="0" applyFont="1" applyBorder="1"/>
    <xf numFmtId="0" fontId="17" fillId="0" borderId="1" xfId="0" applyFont="1" applyBorder="1" applyAlignment="1">
      <alignment horizontal="center"/>
    </xf>
    <xf numFmtId="0" fontId="17" fillId="0" borderId="0" xfId="0" applyFont="1" applyAlignment="1">
      <alignment horizontal="center"/>
    </xf>
    <xf numFmtId="3" fontId="17" fillId="0" borderId="0" xfId="0" applyNumberFormat="1" applyFont="1" applyFill="1"/>
    <xf numFmtId="0" fontId="20" fillId="0" borderId="3" xfId="0" applyFont="1" applyBorder="1"/>
    <xf numFmtId="0" fontId="20" fillId="0" borderId="3" xfId="0" applyFont="1" applyBorder="1" applyAlignment="1">
      <alignment horizontal="center"/>
    </xf>
    <xf numFmtId="0" fontId="17" fillId="0" borderId="0" xfId="2" applyFont="1" applyFill="1" applyBorder="1"/>
    <xf numFmtId="38" fontId="17" fillId="0" borderId="0" xfId="2" applyNumberFormat="1" applyFont="1" applyBorder="1"/>
    <xf numFmtId="38" fontId="20" fillId="0" borderId="0" xfId="2" applyNumberFormat="1" applyFont="1" applyBorder="1" applyAlignment="1">
      <alignment horizontal="right"/>
    </xf>
    <xf numFmtId="38" fontId="22" fillId="0" borderId="0" xfId="2" applyNumberFormat="1" applyFont="1" applyBorder="1" applyAlignment="1"/>
    <xf numFmtId="38" fontId="20" fillId="0" borderId="0" xfId="13" applyNumberFormat="1" applyFont="1" applyBorder="1"/>
    <xf numFmtId="3" fontId="20" fillId="0" borderId="0" xfId="13" applyNumberFormat="1" applyFont="1" applyBorder="1"/>
    <xf numFmtId="38" fontId="22" fillId="0" borderId="0" xfId="2" applyNumberFormat="1" applyFont="1" applyBorder="1"/>
    <xf numFmtId="0" fontId="17" fillId="0" borderId="0" xfId="0" applyFont="1" applyBorder="1"/>
    <xf numFmtId="38" fontId="20" fillId="0" borderId="0" xfId="2" applyNumberFormat="1" applyFont="1" applyBorder="1"/>
    <xf numFmtId="0" fontId="17" fillId="0" borderId="0" xfId="0" applyFont="1" applyBorder="1" applyAlignment="1">
      <alignment horizontal="center"/>
    </xf>
    <xf numFmtId="38" fontId="20" fillId="0" borderId="0" xfId="15" applyNumberFormat="1" applyFont="1" applyBorder="1"/>
    <xf numFmtId="3" fontId="17" fillId="0" borderId="0" xfId="15" applyNumberFormat="1" applyFont="1" applyBorder="1"/>
    <xf numFmtId="38" fontId="17" fillId="0" borderId="0" xfId="15" applyNumberFormat="1" applyFont="1" applyBorder="1"/>
    <xf numFmtId="38" fontId="20" fillId="0" borderId="3" xfId="15" applyNumberFormat="1" applyFont="1" applyBorder="1"/>
    <xf numFmtId="3" fontId="20" fillId="0" borderId="0" xfId="15" applyNumberFormat="1" applyFont="1" applyBorder="1"/>
    <xf numFmtId="38" fontId="20" fillId="0" borderId="0" xfId="15" applyNumberFormat="1" applyFont="1" applyBorder="1" applyAlignment="1">
      <alignment horizontal="right"/>
    </xf>
    <xf numFmtId="38" fontId="20" fillId="0" borderId="0" xfId="16" applyNumberFormat="1" applyFont="1" applyBorder="1"/>
    <xf numFmtId="38" fontId="17" fillId="0" borderId="0" xfId="16" applyNumberFormat="1" applyFont="1" applyBorder="1"/>
    <xf numFmtId="3" fontId="22" fillId="0" borderId="0" xfId="16" applyNumberFormat="1" applyFont="1" applyBorder="1" applyAlignment="1">
      <alignment horizontal="left"/>
    </xf>
    <xf numFmtId="3" fontId="24" fillId="0" borderId="0" xfId="16" applyNumberFormat="1" applyFont="1" applyBorder="1"/>
    <xf numFmtId="3" fontId="17" fillId="0" borderId="0" xfId="17" applyNumberFormat="1" applyFont="1" applyBorder="1"/>
    <xf numFmtId="166" fontId="20" fillId="0" borderId="0" xfId="16" applyNumberFormat="1" applyFont="1" applyBorder="1"/>
    <xf numFmtId="167" fontId="20" fillId="0" borderId="0" xfId="2" applyNumberFormat="1" applyFont="1" applyBorder="1" applyAlignment="1">
      <alignment horizontal="right"/>
    </xf>
    <xf numFmtId="166" fontId="17" fillId="0" borderId="0" xfId="16" applyNumberFormat="1" applyFont="1" applyBorder="1"/>
    <xf numFmtId="3" fontId="20" fillId="0" borderId="0" xfId="18" applyNumberFormat="1" applyFont="1" applyBorder="1"/>
    <xf numFmtId="3" fontId="20" fillId="0" borderId="0" xfId="18" applyNumberFormat="1" applyFont="1" applyBorder="1" applyAlignment="1">
      <alignment wrapText="1"/>
    </xf>
    <xf numFmtId="0" fontId="20" fillId="0" borderId="0" xfId="2" applyFont="1" applyBorder="1" applyAlignment="1">
      <alignment horizontal="center"/>
    </xf>
    <xf numFmtId="0" fontId="17" fillId="2" borderId="0" xfId="2" applyFont="1" applyFill="1" applyBorder="1"/>
    <xf numFmtId="0" fontId="17" fillId="0" borderId="0" xfId="2" applyFont="1" applyBorder="1" applyAlignment="1">
      <alignment horizontal="right"/>
    </xf>
    <xf numFmtId="0" fontId="17" fillId="2" borderId="0" xfId="2" applyFont="1" applyFill="1"/>
    <xf numFmtId="0" fontId="17" fillId="3" borderId="0" xfId="2" applyFont="1" applyFill="1"/>
    <xf numFmtId="3" fontId="17" fillId="0" borderId="0" xfId="18" applyNumberFormat="1" applyFont="1" applyBorder="1"/>
    <xf numFmtId="38" fontId="17" fillId="0" borderId="0" xfId="18" applyNumberFormat="1" applyFont="1" applyBorder="1"/>
    <xf numFmtId="38" fontId="17" fillId="0" borderId="0" xfId="17" applyNumberFormat="1" applyFont="1" applyBorder="1"/>
    <xf numFmtId="9" fontId="17" fillId="0" borderId="0" xfId="17" applyNumberFormat="1" applyFont="1" applyBorder="1"/>
    <xf numFmtId="37" fontId="17" fillId="0" borderId="0" xfId="14" applyNumberFormat="1" applyFont="1" applyBorder="1"/>
    <xf numFmtId="37" fontId="17" fillId="0" borderId="0" xfId="17" applyNumberFormat="1" applyFont="1" applyBorder="1"/>
    <xf numFmtId="38" fontId="25" fillId="0" borderId="0" xfId="18" applyNumberFormat="1" applyFont="1" applyBorder="1" applyAlignment="1">
      <alignment horizontal="left"/>
    </xf>
    <xf numFmtId="3" fontId="22" fillId="0" borderId="0" xfId="16" applyNumberFormat="1" applyFont="1" applyBorder="1"/>
    <xf numFmtId="0" fontId="17" fillId="0" borderId="0" xfId="2" quotePrefix="1" applyFont="1" applyBorder="1"/>
    <xf numFmtId="0" fontId="17" fillId="0" borderId="0" xfId="2" quotePrefix="1" applyFont="1" applyFill="1" applyBorder="1"/>
    <xf numFmtId="0" fontId="17" fillId="0" borderId="0" xfId="2" applyFont="1" applyBorder="1" applyAlignment="1">
      <alignment horizontal="left"/>
    </xf>
    <xf numFmtId="0" fontId="22" fillId="0" borderId="0" xfId="2" applyFont="1" applyFill="1"/>
    <xf numFmtId="0" fontId="22" fillId="0" borderId="0" xfId="2" applyFont="1" applyFill="1" applyBorder="1"/>
    <xf numFmtId="0" fontId="17" fillId="0" borderId="1" xfId="2" applyFont="1" applyFill="1" applyBorder="1"/>
    <xf numFmtId="0" fontId="17" fillId="0" borderId="0" xfId="0" applyFont="1" applyFill="1" applyAlignment="1"/>
    <xf numFmtId="0" fontId="20" fillId="0" borderId="3" xfId="2" applyFont="1" applyFill="1" applyBorder="1"/>
    <xf numFmtId="0" fontId="17" fillId="0" borderId="3" xfId="2" applyFont="1" applyFill="1" applyBorder="1"/>
    <xf numFmtId="0" fontId="20" fillId="0" borderId="0" xfId="0" applyFont="1" applyBorder="1"/>
    <xf numFmtId="37" fontId="16" fillId="0" borderId="0" xfId="3" applyFont="1" applyFill="1">
      <alignment horizontal="centerContinuous"/>
    </xf>
    <xf numFmtId="3" fontId="18" fillId="0" borderId="0" xfId="0" applyNumberFormat="1" applyFont="1" applyFill="1" applyAlignment="1">
      <alignment horizontal="centerContinuous"/>
    </xf>
    <xf numFmtId="0" fontId="26" fillId="0" borderId="0" xfId="0" applyFont="1" applyFill="1"/>
    <xf numFmtId="3" fontId="26" fillId="0" borderId="0" xfId="0" applyNumberFormat="1" applyFont="1" applyFill="1"/>
    <xf numFmtId="0" fontId="26" fillId="0" borderId="0" xfId="0" applyFont="1" applyFill="1" applyAlignment="1">
      <alignment horizontal="center"/>
    </xf>
    <xf numFmtId="37" fontId="16" fillId="0" borderId="0" xfId="4" applyFont="1" applyFill="1">
      <alignment horizontal="centerContinuous"/>
    </xf>
    <xf numFmtId="0" fontId="19" fillId="0" borderId="0" xfId="0" applyFont="1" applyFill="1" applyAlignment="1">
      <alignment horizontal="centerContinuous"/>
    </xf>
    <xf numFmtId="0" fontId="19" fillId="0" borderId="0" xfId="0" applyFont="1" applyFill="1" applyAlignment="1">
      <alignment horizontal="center"/>
    </xf>
    <xf numFmtId="0" fontId="19" fillId="0" borderId="0" xfId="5" applyFont="1" applyFill="1" applyAlignment="1">
      <alignment horizontal="center"/>
    </xf>
    <xf numFmtId="0" fontId="19" fillId="0" borderId="0" xfId="5" applyFont="1" applyFill="1"/>
    <xf numFmtId="1" fontId="19" fillId="0" borderId="0" xfId="0" quotePrefix="1" applyNumberFormat="1" applyFont="1" applyFill="1" applyAlignment="1">
      <alignment horizontal="right"/>
    </xf>
    <xf numFmtId="3" fontId="18" fillId="0" borderId="0" xfId="0" applyNumberFormat="1" applyFont="1" applyFill="1" applyAlignment="1">
      <alignment horizontal="center"/>
    </xf>
    <xf numFmtId="0" fontId="18" fillId="0" borderId="0" xfId="0" applyFont="1" applyFill="1"/>
    <xf numFmtId="3" fontId="18" fillId="0" borderId="0" xfId="0" applyNumberFormat="1" applyFont="1" applyFill="1"/>
    <xf numFmtId="0" fontId="20" fillId="0" borderId="0" xfId="5" applyFont="1" applyFill="1" applyAlignment="1">
      <alignment horizontal="center"/>
    </xf>
    <xf numFmtId="0" fontId="20" fillId="0" borderId="0" xfId="5" applyFont="1" applyFill="1"/>
    <xf numFmtId="1" fontId="20" fillId="0" borderId="0" xfId="0" quotePrefix="1" applyNumberFormat="1" applyFont="1" applyFill="1" applyAlignment="1">
      <alignment horizontal="right"/>
    </xf>
    <xf numFmtId="3" fontId="26" fillId="0" borderId="0" xfId="0" applyNumberFormat="1" applyFont="1" applyFill="1" applyAlignment="1">
      <alignment horizontal="center"/>
    </xf>
    <xf numFmtId="3" fontId="17" fillId="0" borderId="0" xfId="0" applyNumberFormat="1" applyFont="1" applyFill="1" applyAlignment="1">
      <alignment horizontal="center"/>
    </xf>
    <xf numFmtId="3" fontId="17" fillId="0" borderId="0" xfId="0" applyNumberFormat="1" applyFont="1" applyFill="1" applyBorder="1"/>
    <xf numFmtId="3" fontId="17" fillId="0" borderId="0" xfId="0" quotePrefix="1" applyNumberFormat="1" applyFont="1" applyFill="1" applyBorder="1" applyAlignment="1">
      <alignment horizontal="right"/>
    </xf>
    <xf numFmtId="0" fontId="26" fillId="0" borderId="0" xfId="0" applyFont="1" applyFill="1" applyBorder="1" applyAlignment="1">
      <alignment horizontal="center"/>
    </xf>
    <xf numFmtId="0" fontId="20" fillId="0" borderId="3" xfId="6" applyFont="1" applyFill="1" applyBorder="1"/>
    <xf numFmtId="0" fontId="26" fillId="0" borderId="3" xfId="0" applyFont="1" applyFill="1" applyBorder="1" applyAlignment="1">
      <alignment horizontal="center"/>
    </xf>
    <xf numFmtId="3" fontId="17" fillId="0" borderId="3" xfId="0" applyNumberFormat="1" applyFont="1" applyFill="1" applyBorder="1"/>
    <xf numFmtId="0" fontId="20" fillId="0" borderId="0" xfId="6" applyFont="1" applyFill="1" applyBorder="1"/>
    <xf numFmtId="0" fontId="20" fillId="0" borderId="0" xfId="6" applyFont="1" applyFill="1"/>
    <xf numFmtId="0" fontId="20" fillId="0" borderId="4" xfId="6" applyFont="1" applyFill="1" applyBorder="1"/>
    <xf numFmtId="0" fontId="26" fillId="0" borderId="4" xfId="0" applyFont="1" applyFill="1" applyBorder="1" applyAlignment="1">
      <alignment horizontal="center"/>
    </xf>
    <xf numFmtId="3" fontId="20" fillId="0" borderId="4" xfId="0" applyNumberFormat="1" applyFont="1" applyFill="1" applyBorder="1"/>
    <xf numFmtId="3" fontId="17" fillId="0" borderId="4" xfId="0" applyNumberFormat="1" applyFont="1" applyFill="1" applyBorder="1"/>
    <xf numFmtId="3" fontId="17" fillId="0" borderId="0" xfId="0" quotePrefix="1" applyNumberFormat="1" applyFont="1" applyFill="1" applyAlignment="1">
      <alignment horizontal="right"/>
    </xf>
    <xf numFmtId="0" fontId="20" fillId="0" borderId="3" xfId="0" applyFont="1" applyFill="1" applyBorder="1"/>
    <xf numFmtId="3" fontId="20" fillId="0" borderId="0" xfId="0" applyNumberFormat="1" applyFont="1" applyFill="1" applyBorder="1"/>
    <xf numFmtId="0" fontId="20" fillId="0" borderId="2" xfId="5" applyFont="1" applyFill="1" applyBorder="1"/>
    <xf numFmtId="0" fontId="26" fillId="0" borderId="2" xfId="0" applyFont="1" applyFill="1" applyBorder="1" applyAlignment="1">
      <alignment horizontal="center"/>
    </xf>
    <xf numFmtId="3" fontId="20" fillId="0" borderId="2" xfId="0" applyNumberFormat="1" applyFont="1" applyFill="1" applyBorder="1"/>
    <xf numFmtId="3" fontId="17" fillId="0" borderId="2" xfId="0" applyNumberFormat="1" applyFont="1" applyFill="1" applyBorder="1"/>
    <xf numFmtId="0" fontId="26" fillId="0" borderId="0" xfId="0" applyFont="1" applyFill="1" applyAlignment="1">
      <alignment vertical="center"/>
    </xf>
    <xf numFmtId="0" fontId="26" fillId="0" borderId="0" xfId="0" applyFont="1" applyFill="1" applyAlignment="1">
      <alignment horizontal="center" vertical="center"/>
    </xf>
    <xf numFmtId="0" fontId="17" fillId="0" borderId="0" xfId="5" applyFont="1" applyFill="1" applyBorder="1"/>
    <xf numFmtId="0" fontId="20" fillId="0" borderId="0" xfId="5" applyFont="1" applyFill="1" applyBorder="1"/>
    <xf numFmtId="0" fontId="17" fillId="0" borderId="0" xfId="0" applyFont="1" applyFill="1" applyBorder="1"/>
    <xf numFmtId="0" fontId="20" fillId="0" borderId="5" xfId="0" applyFont="1" applyFill="1" applyBorder="1"/>
    <xf numFmtId="0" fontId="26" fillId="0" borderId="5" xfId="0" applyFont="1" applyFill="1" applyBorder="1" applyAlignment="1">
      <alignment horizontal="center"/>
    </xf>
    <xf numFmtId="3" fontId="17" fillId="0" borderId="5" xfId="0" applyNumberFormat="1" applyFont="1" applyFill="1" applyBorder="1"/>
    <xf numFmtId="0" fontId="20" fillId="0" borderId="0" xfId="0" applyFont="1" applyFill="1" applyBorder="1"/>
    <xf numFmtId="0" fontId="17" fillId="0" borderId="0" xfId="0" applyFont="1" applyFill="1" applyAlignment="1">
      <alignment horizontal="center"/>
    </xf>
    <xf numFmtId="0" fontId="20" fillId="0" borderId="4" xfId="6" applyFont="1" applyFill="1" applyBorder="1" applyAlignment="1">
      <alignment horizontal="center"/>
    </xf>
    <xf numFmtId="0" fontId="20" fillId="0" borderId="2" xfId="5" applyFont="1" applyFill="1" applyBorder="1" applyAlignment="1">
      <alignment horizontal="center"/>
    </xf>
    <xf numFmtId="3" fontId="26" fillId="0" borderId="2" xfId="0" applyNumberFormat="1" applyFont="1" applyFill="1" applyBorder="1"/>
    <xf numFmtId="0" fontId="26" fillId="0" borderId="1" xfId="0" applyFont="1" applyFill="1" applyBorder="1"/>
    <xf numFmtId="0" fontId="26" fillId="0" borderId="0" xfId="0" applyFont="1" applyFill="1" applyBorder="1"/>
    <xf numFmtId="3" fontId="26" fillId="0" borderId="0" xfId="0" applyNumberFormat="1" applyFont="1" applyFill="1" applyBorder="1"/>
    <xf numFmtId="3" fontId="17" fillId="0" borderId="0" xfId="0" applyNumberFormat="1" applyFont="1" applyFill="1" applyBorder="1" applyAlignment="1">
      <alignment horizontal="center"/>
    </xf>
    <xf numFmtId="3" fontId="26" fillId="0" borderId="0" xfId="0" applyNumberFormat="1" applyFont="1" applyFill="1" applyBorder="1" applyAlignment="1">
      <alignment horizontal="center"/>
    </xf>
    <xf numFmtId="3" fontId="23" fillId="0" borderId="0" xfId="0" quotePrefix="1" applyNumberFormat="1" applyFont="1" applyFill="1" applyAlignment="1">
      <alignment horizontal="right"/>
    </xf>
    <xf numFmtId="0" fontId="12" fillId="0" borderId="0" xfId="0" applyFont="1"/>
    <xf numFmtId="3" fontId="6" fillId="0" borderId="0" xfId="0" applyNumberFormat="1" applyFont="1" applyBorder="1"/>
    <xf numFmtId="0" fontId="6" fillId="0" borderId="0" xfId="5" applyFont="1" applyBorder="1"/>
    <xf numFmtId="0" fontId="12" fillId="0" borderId="0" xfId="5" applyFont="1" applyBorder="1"/>
    <xf numFmtId="0" fontId="6" fillId="0" borderId="0" xfId="0" applyFont="1" applyBorder="1"/>
    <xf numFmtId="0" fontId="12" fillId="0" borderId="0" xfId="0" applyFont="1" applyBorder="1"/>
    <xf numFmtId="0" fontId="0" fillId="0" borderId="0" xfId="0" applyBorder="1" applyAlignment="1">
      <alignment horizontal="center"/>
    </xf>
    <xf numFmtId="3" fontId="6" fillId="0" borderId="0" xfId="0" quotePrefix="1" applyNumberFormat="1" applyFont="1" applyBorder="1" applyAlignment="1">
      <alignment horizontal="right"/>
    </xf>
    <xf numFmtId="3" fontId="12" fillId="0" borderId="0" xfId="0" applyNumberFormat="1" applyFont="1" applyBorder="1"/>
    <xf numFmtId="0" fontId="14" fillId="0" borderId="0" xfId="0" applyFont="1" applyBorder="1" applyAlignment="1">
      <alignment horizontal="center"/>
    </xf>
    <xf numFmtId="0" fontId="17" fillId="0" borderId="1" xfId="0" applyFont="1" applyFill="1" applyBorder="1"/>
    <xf numFmtId="0" fontId="26" fillId="0" borderId="1" xfId="0" applyFont="1" applyFill="1" applyBorder="1" applyAlignment="1">
      <alignment horizontal="center"/>
    </xf>
    <xf numFmtId="3" fontId="17" fillId="0" borderId="1" xfId="0" applyNumberFormat="1" applyFont="1" applyFill="1" applyBorder="1"/>
    <xf numFmtId="0" fontId="20" fillId="0" borderId="5" xfId="5" applyFont="1" applyFill="1" applyBorder="1"/>
    <xf numFmtId="0" fontId="17" fillId="0" borderId="5" xfId="0" applyFont="1" applyFill="1" applyBorder="1"/>
    <xf numFmtId="0" fontId="27" fillId="0" borderId="0" xfId="0" applyFont="1" applyFill="1" applyBorder="1" applyAlignment="1">
      <alignment horizontal="center"/>
    </xf>
    <xf numFmtId="37" fontId="16" fillId="0" borderId="0" xfId="11" applyFont="1" applyAlignment="1">
      <alignment horizontal="center"/>
    </xf>
    <xf numFmtId="3" fontId="17" fillId="0" borderId="0" xfId="2" applyNumberFormat="1" applyFont="1" applyAlignment="1">
      <alignment horizontal="right"/>
    </xf>
    <xf numFmtId="1" fontId="20" fillId="0" borderId="0" xfId="2" quotePrefix="1" applyNumberFormat="1" applyFont="1" applyAlignment="1">
      <alignment horizontal="right"/>
    </xf>
    <xf numFmtId="1" fontId="17" fillId="0" borderId="0" xfId="2" applyNumberFormat="1" applyFont="1" applyAlignment="1">
      <alignment horizontal="right"/>
    </xf>
    <xf numFmtId="3" fontId="20" fillId="0" borderId="3" xfId="2" applyNumberFormat="1" applyFont="1" applyBorder="1" applyAlignment="1">
      <alignment horizontal="right"/>
    </xf>
    <xf numFmtId="3" fontId="17" fillId="0" borderId="3" xfId="2" applyNumberFormat="1" applyFont="1" applyBorder="1" applyAlignment="1">
      <alignment horizontal="right"/>
    </xf>
    <xf numFmtId="3" fontId="20" fillId="0" borderId="2" xfId="2" applyNumberFormat="1" applyFont="1" applyBorder="1" applyAlignment="1">
      <alignment horizontal="right"/>
    </xf>
    <xf numFmtId="3" fontId="17" fillId="0" borderId="2" xfId="2" applyNumberFormat="1" applyFont="1" applyBorder="1" applyAlignment="1">
      <alignment horizontal="right"/>
    </xf>
    <xf numFmtId="3" fontId="17" fillId="0" borderId="0" xfId="2" applyNumberFormat="1" applyFont="1" applyBorder="1" applyAlignment="1">
      <alignment horizontal="right"/>
    </xf>
    <xf numFmtId="1" fontId="20" fillId="0" borderId="1" xfId="2" applyNumberFormat="1" applyFont="1" applyFill="1" applyBorder="1" applyAlignment="1">
      <alignment horizontal="right"/>
    </xf>
    <xf numFmtId="3" fontId="17" fillId="0" borderId="0" xfId="2" applyNumberFormat="1" applyFont="1" applyFill="1" applyAlignment="1">
      <alignment horizontal="right"/>
    </xf>
    <xf numFmtId="3" fontId="20" fillId="0" borderId="3" xfId="2" applyNumberFormat="1" applyFont="1" applyFill="1" applyBorder="1" applyAlignment="1">
      <alignment horizontal="right"/>
    </xf>
    <xf numFmtId="0" fontId="17" fillId="0" borderId="0" xfId="2" applyFont="1" applyAlignment="1">
      <alignment horizontal="right"/>
    </xf>
    <xf numFmtId="1" fontId="20" fillId="0" borderId="1" xfId="2" applyNumberFormat="1" applyFont="1" applyBorder="1" applyAlignment="1">
      <alignment horizontal="right"/>
    </xf>
    <xf numFmtId="3" fontId="20" fillId="0" borderId="0" xfId="2" applyNumberFormat="1" applyFont="1" applyBorder="1" applyAlignment="1">
      <alignment horizontal="right"/>
    </xf>
    <xf numFmtId="0" fontId="20" fillId="0" borderId="1" xfId="0" applyFont="1" applyBorder="1" applyAlignment="1">
      <alignment horizontal="right"/>
    </xf>
    <xf numFmtId="3" fontId="20" fillId="0" borderId="3" xfId="0" applyNumberFormat="1" applyFont="1" applyBorder="1" applyAlignment="1">
      <alignment horizontal="right"/>
    </xf>
    <xf numFmtId="3" fontId="17" fillId="0" borderId="0" xfId="0" applyNumberFormat="1" applyFont="1" applyAlignment="1">
      <alignment horizontal="right"/>
    </xf>
    <xf numFmtId="3" fontId="17" fillId="0" borderId="0" xfId="1" applyNumberFormat="1" applyFont="1" applyAlignment="1">
      <alignment horizontal="right"/>
    </xf>
    <xf numFmtId="3" fontId="20" fillId="0" borderId="0" xfId="1" applyNumberFormat="1" applyFont="1" applyBorder="1" applyAlignment="1">
      <alignment horizontal="right"/>
    </xf>
    <xf numFmtId="165" fontId="17" fillId="0" borderId="0" xfId="1" applyNumberFormat="1" applyFont="1" applyAlignment="1">
      <alignment horizontal="right"/>
    </xf>
    <xf numFmtId="164" fontId="17" fillId="0" borderId="0" xfId="0" applyNumberFormat="1" applyFont="1" applyAlignment="1">
      <alignment horizontal="right"/>
    </xf>
    <xf numFmtId="3" fontId="20" fillId="0" borderId="3" xfId="15" applyNumberFormat="1" applyFont="1" applyBorder="1" applyAlignment="1">
      <alignment horizontal="right"/>
    </xf>
    <xf numFmtId="0" fontId="20" fillId="0" borderId="0" xfId="0" applyFont="1" applyBorder="1" applyAlignment="1">
      <alignment horizontal="center"/>
    </xf>
    <xf numFmtId="3" fontId="20" fillId="0" borderId="0" xfId="0" applyNumberFormat="1" applyFont="1" applyBorder="1" applyAlignment="1">
      <alignment horizontal="right"/>
    </xf>
    <xf numFmtId="0" fontId="20" fillId="0" borderId="0" xfId="2" applyFont="1" applyFill="1"/>
    <xf numFmtId="3" fontId="17" fillId="0" borderId="0" xfId="0" applyNumberFormat="1" applyFont="1" applyBorder="1" applyAlignment="1">
      <alignment horizontal="right"/>
    </xf>
    <xf numFmtId="38" fontId="17" fillId="0" borderId="0" xfId="2" applyNumberFormat="1" applyFont="1" applyBorder="1" applyAlignment="1">
      <alignment horizontal="right"/>
    </xf>
    <xf numFmtId="0" fontId="28" fillId="0" borderId="0" xfId="2" applyFont="1" applyFill="1"/>
    <xf numFmtId="3" fontId="20" fillId="0" borderId="4" xfId="2" applyNumberFormat="1" applyFont="1" applyBorder="1" applyAlignment="1">
      <alignment horizontal="right"/>
    </xf>
    <xf numFmtId="3" fontId="17" fillId="0" borderId="4" xfId="2" applyNumberFormat="1" applyFont="1" applyBorder="1" applyAlignment="1">
      <alignment horizontal="right"/>
    </xf>
    <xf numFmtId="3" fontId="20" fillId="0" borderId="0" xfId="2" applyNumberFormat="1" applyFont="1" applyFill="1" applyBorder="1" applyAlignment="1">
      <alignment horizontal="right"/>
    </xf>
    <xf numFmtId="3" fontId="17" fillId="4" borderId="0" xfId="2" applyNumberFormat="1" applyFont="1" applyFill="1" applyAlignment="1">
      <alignment horizontal="right"/>
    </xf>
    <xf numFmtId="0" fontId="17" fillId="0" borderId="0" xfId="0" applyFont="1" applyFill="1" applyBorder="1" applyAlignment="1">
      <alignment horizontal="center"/>
    </xf>
    <xf numFmtId="3" fontId="17" fillId="0" borderId="0" xfId="1" applyNumberFormat="1" applyFont="1" applyFill="1" applyAlignment="1">
      <alignment horizontal="right"/>
    </xf>
    <xf numFmtId="3" fontId="20" fillId="0" borderId="0" xfId="15" applyNumberFormat="1" applyFont="1" applyBorder="1" applyAlignment="1">
      <alignment horizontal="right"/>
    </xf>
    <xf numFmtId="0" fontId="30" fillId="0" borderId="6" xfId="0" applyFont="1" applyBorder="1" applyAlignment="1">
      <alignment vertical="center"/>
    </xf>
    <xf numFmtId="0" fontId="31" fillId="5" borderId="7" xfId="0" applyFont="1" applyFill="1" applyBorder="1" applyAlignment="1">
      <alignment horizontal="right" vertical="center" indent="1"/>
    </xf>
    <xf numFmtId="0" fontId="34" fillId="6" borderId="7" xfId="0" applyFont="1" applyFill="1" applyBorder="1" applyAlignment="1">
      <alignment horizontal="right" vertical="center" indent="1"/>
    </xf>
    <xf numFmtId="0" fontId="35" fillId="0" borderId="0" xfId="0" applyFont="1" applyAlignment="1">
      <alignment vertical="center"/>
    </xf>
    <xf numFmtId="168" fontId="35" fillId="0" borderId="0" xfId="0" applyNumberFormat="1" applyFont="1" applyAlignment="1">
      <alignment vertical="center"/>
    </xf>
    <xf numFmtId="0" fontId="36" fillId="0" borderId="0" xfId="0" applyFont="1" applyAlignment="1">
      <alignment vertical="center"/>
    </xf>
    <xf numFmtId="168" fontId="36" fillId="0" borderId="0" xfId="0" applyNumberFormat="1" applyFont="1" applyAlignment="1">
      <alignment vertical="center"/>
    </xf>
    <xf numFmtId="0" fontId="37" fillId="0" borderId="0" xfId="0" applyFont="1" applyAlignment="1">
      <alignment vertical="center"/>
    </xf>
    <xf numFmtId="168" fontId="37" fillId="0" borderId="0" xfId="0" applyNumberFormat="1" applyFont="1" applyAlignment="1">
      <alignment vertical="center"/>
    </xf>
    <xf numFmtId="0" fontId="38" fillId="7" borderId="8" xfId="0" applyFont="1" applyFill="1" applyBorder="1" applyAlignment="1">
      <alignment vertical="center"/>
    </xf>
    <xf numFmtId="168" fontId="38" fillId="7" borderId="8" xfId="0" applyNumberFormat="1" applyFont="1" applyFill="1" applyBorder="1" applyAlignment="1">
      <alignment vertical="center"/>
    </xf>
    <xf numFmtId="0" fontId="39" fillId="7" borderId="8" xfId="0" applyFont="1" applyFill="1" applyBorder="1" applyAlignment="1">
      <alignment vertical="center"/>
    </xf>
    <xf numFmtId="168" fontId="39" fillId="7" borderId="8" xfId="0" applyNumberFormat="1" applyFont="1" applyFill="1" applyBorder="1" applyAlignment="1">
      <alignment vertical="center"/>
    </xf>
    <xf numFmtId="0" fontId="4" fillId="0" borderId="0" xfId="0" applyNumberFormat="1" applyFont="1" applyBorder="1" applyAlignment="1">
      <alignment horizontal="center"/>
    </xf>
    <xf numFmtId="0" fontId="5" fillId="0" borderId="0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/>
    </xf>
    <xf numFmtId="37" fontId="19" fillId="0" borderId="0" xfId="4" applyFont="1" applyAlignment="1">
      <alignment horizontal="center"/>
    </xf>
    <xf numFmtId="0" fontId="16" fillId="0" borderId="0" xfId="2" applyFont="1" applyAlignment="1">
      <alignment horizontal="center"/>
    </xf>
    <xf numFmtId="0" fontId="0" fillId="0" borderId="0" xfId="0" applyAlignment="1">
      <alignment horizontal="center"/>
    </xf>
    <xf numFmtId="0" fontId="19" fillId="0" borderId="0" xfId="2" applyFont="1" applyAlignment="1">
      <alignment horizontal="center" vertical="center"/>
    </xf>
    <xf numFmtId="4" fontId="16" fillId="0" borderId="0" xfId="0" applyNumberFormat="1" applyFont="1" applyFill="1" applyAlignment="1">
      <alignment horizontal="center"/>
    </xf>
    <xf numFmtId="4" fontId="0" fillId="0" borderId="0" xfId="0" applyNumberFormat="1" applyAlignment="1"/>
    <xf numFmtId="37" fontId="16" fillId="0" borderId="0" xfId="11" applyFont="1" applyAlignment="1">
      <alignment horizontal="center"/>
    </xf>
    <xf numFmtId="37" fontId="21" fillId="0" borderId="0" xfId="12" applyFont="1" applyAlignment="1">
      <alignment horizontal="center"/>
    </xf>
    <xf numFmtId="0" fontId="20" fillId="0" borderId="0" xfId="2" applyFont="1" applyBorder="1" applyAlignment="1">
      <alignment horizontal="center"/>
    </xf>
  </cellXfs>
  <cellStyles count="20">
    <cellStyle name="Comma" xfId="1" builtinId="3"/>
    <cellStyle name="Dato" xfId="7" xr:uid="{00000000-0005-0000-0000-000000000000}"/>
    <cellStyle name="Konto" xfId="8" xr:uid="{00000000-0005-0000-0000-000002000000}"/>
    <cellStyle name="Navn" xfId="3" xr:uid="{00000000-0005-0000-0000-000003000000}"/>
    <cellStyle name="Navn 2" xfId="11" xr:uid="{00000000-0005-0000-0000-000004000000}"/>
    <cellStyle name="Normal" xfId="0" builtinId="0"/>
    <cellStyle name="Normal 2" xfId="2" xr:uid="{00000000-0005-0000-0000-000006000000}"/>
    <cellStyle name="Normal 3" xfId="10" xr:uid="{00000000-0005-0000-0000-000007000000}"/>
    <cellStyle name="Normal 4" xfId="19" xr:uid="{00000000-0005-0000-0000-000008000000}"/>
    <cellStyle name="Normal_20 2" xfId="17" xr:uid="{00000000-0005-0000-0000-000009000000}"/>
    <cellStyle name="Normal_21 2" xfId="16" xr:uid="{00000000-0005-0000-0000-00000A000000}"/>
    <cellStyle name="Normal_21a 2" xfId="18" xr:uid="{00000000-0005-0000-0000-00000B000000}"/>
    <cellStyle name="Normal_22 2" xfId="15" xr:uid="{00000000-0005-0000-0000-00000C000000}"/>
    <cellStyle name="Normal_23 2" xfId="13" xr:uid="{00000000-0005-0000-0000-00000D000000}"/>
    <cellStyle name="Overskrift" xfId="5" xr:uid="{00000000-0005-0000-0000-00000E000000}"/>
    <cellStyle name="Prosent 2" xfId="14" xr:uid="{00000000-0005-0000-0000-00000F000000}"/>
    <cellStyle name="Rapport" xfId="4" xr:uid="{00000000-0005-0000-0000-000010000000}"/>
    <cellStyle name="Rapport 2" xfId="12" xr:uid="{00000000-0005-0000-0000-000011000000}"/>
    <cellStyle name="Sum" xfId="6" xr:uid="{00000000-0005-0000-0000-000012000000}"/>
    <cellStyle name="Tall" xfId="9" xr:uid="{00000000-0005-0000-0000-00001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200024</xdr:colOff>
      <xdr:row>24</xdr:row>
      <xdr:rowOff>9525</xdr:rowOff>
    </xdr:from>
    <xdr:to>
      <xdr:col>5</xdr:col>
      <xdr:colOff>400049</xdr:colOff>
      <xdr:row>28</xdr:row>
      <xdr:rowOff>57242</xdr:rowOff>
    </xdr:to>
    <xdr:pic>
      <xdr:nvPicPr>
        <xdr:cNvPr id="4" name="Bilde 3">
          <a:extLst>
            <a:ext uri="{FF2B5EF4-FFF2-40B4-BE49-F238E27FC236}">
              <a16:creationId xmlns:a16="http://schemas.microsoft.com/office/drawing/2014/main" id="{6F78D5E5-E832-4452-A94D-62FF1EC34C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95524" y="5353050"/>
          <a:ext cx="1419225" cy="80971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1.65.128\Documents%20and%20Settings\us-weno\Local%20Settings\Temporary%20Internet%20Files\Content.Outlook\SWUTQ8JQ\Notearbeid-Norges_Bokseforbund_-_&#197;rsoppgj&#248;rspakke_200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side"/>
      <sheetName val="Resultat"/>
      <sheetName val="Råbalanse regnskap"/>
      <sheetName val="Balanse"/>
      <sheetName val="Råbalanse balanse"/>
      <sheetName val="Noter"/>
      <sheetName val="Prosjektregnskap"/>
    </sheetNames>
    <sheetDataSet>
      <sheetData sheetId="0" refreshError="1"/>
      <sheetData sheetId="1"/>
      <sheetData sheetId="2">
        <row r="8">
          <cell r="D8">
            <v>-245122.14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7:H30"/>
  <sheetViews>
    <sheetView showGridLines="0" zoomScaleNormal="100" workbookViewId="0">
      <selection activeCell="F31" sqref="F31"/>
    </sheetView>
  </sheetViews>
  <sheetFormatPr defaultColWidth="9.140625" defaultRowHeight="15" x14ac:dyDescent="0.25"/>
  <cols>
    <col min="1" max="1" width="13.140625" style="1" customWidth="1"/>
    <col min="2" max="16384" width="9.140625" style="1"/>
  </cols>
  <sheetData>
    <row r="7" spans="2:8" x14ac:dyDescent="0.25">
      <c r="B7" s="2"/>
      <c r="C7" s="2"/>
      <c r="D7" s="2"/>
      <c r="E7" s="2"/>
      <c r="F7" s="2"/>
      <c r="G7" s="2"/>
      <c r="H7" s="2"/>
    </row>
    <row r="8" spans="2:8" x14ac:dyDescent="0.25">
      <c r="B8" s="2"/>
      <c r="C8" s="2"/>
      <c r="D8" s="2"/>
      <c r="E8" s="2"/>
      <c r="F8" s="2"/>
      <c r="G8" s="2"/>
      <c r="H8" s="2"/>
    </row>
    <row r="9" spans="2:8" x14ac:dyDescent="0.25">
      <c r="B9" s="2"/>
      <c r="C9" s="2"/>
      <c r="D9" s="2"/>
      <c r="E9" s="2"/>
      <c r="F9" s="2"/>
      <c r="G9" s="2"/>
      <c r="H9" s="2"/>
    </row>
    <row r="10" spans="2:8" ht="60.75" x14ac:dyDescent="0.8">
      <c r="B10" s="223" t="s">
        <v>20</v>
      </c>
      <c r="C10" s="223"/>
      <c r="D10" s="223"/>
      <c r="E10" s="223"/>
      <c r="F10" s="223"/>
      <c r="G10" s="223"/>
      <c r="H10" s="223"/>
    </row>
    <row r="11" spans="2:8" x14ac:dyDescent="0.25">
      <c r="B11" s="2"/>
      <c r="C11" s="2"/>
      <c r="D11" s="2"/>
      <c r="E11" s="2"/>
      <c r="F11" s="2"/>
      <c r="G11" s="2"/>
      <c r="H11" s="2"/>
    </row>
    <row r="12" spans="2:8" x14ac:dyDescent="0.25">
      <c r="B12" s="224" t="s">
        <v>121</v>
      </c>
      <c r="C12" s="224"/>
      <c r="D12" s="224"/>
      <c r="E12" s="224"/>
      <c r="F12" s="224"/>
      <c r="G12" s="224"/>
      <c r="H12" s="224"/>
    </row>
    <row r="13" spans="2:8" x14ac:dyDescent="0.25">
      <c r="B13" s="224"/>
      <c r="C13" s="224"/>
      <c r="D13" s="224"/>
      <c r="E13" s="224"/>
      <c r="F13" s="224"/>
      <c r="G13" s="224"/>
      <c r="H13" s="224"/>
    </row>
    <row r="14" spans="2:8" x14ac:dyDescent="0.25">
      <c r="B14" s="224"/>
      <c r="C14" s="224"/>
      <c r="D14" s="224"/>
      <c r="E14" s="224"/>
      <c r="F14" s="224"/>
      <c r="G14" s="224"/>
      <c r="H14" s="224"/>
    </row>
    <row r="15" spans="2:8" x14ac:dyDescent="0.25">
      <c r="B15" s="224"/>
      <c r="C15" s="224"/>
      <c r="D15" s="224"/>
      <c r="E15" s="224"/>
      <c r="F15" s="224"/>
      <c r="G15" s="224"/>
      <c r="H15" s="224"/>
    </row>
    <row r="16" spans="2:8" x14ac:dyDescent="0.25">
      <c r="B16" s="224"/>
      <c r="C16" s="224"/>
      <c r="D16" s="224"/>
      <c r="E16" s="224"/>
      <c r="F16" s="224"/>
      <c r="G16" s="224"/>
      <c r="H16" s="224"/>
    </row>
    <row r="17" spans="2:8" x14ac:dyDescent="0.25">
      <c r="B17" s="224"/>
      <c r="C17" s="224"/>
      <c r="D17" s="224"/>
      <c r="E17" s="224"/>
      <c r="F17" s="224"/>
      <c r="G17" s="224"/>
      <c r="H17" s="224"/>
    </row>
    <row r="18" spans="2:8" x14ac:dyDescent="0.25">
      <c r="B18" s="224"/>
      <c r="C18" s="224"/>
      <c r="D18" s="224"/>
      <c r="E18" s="224"/>
      <c r="F18" s="224"/>
      <c r="G18" s="224"/>
      <c r="H18" s="224"/>
    </row>
    <row r="19" spans="2:8" x14ac:dyDescent="0.25">
      <c r="B19" s="2"/>
      <c r="C19" s="2"/>
      <c r="D19" s="2"/>
      <c r="E19" s="2"/>
      <c r="F19" s="2"/>
      <c r="G19" s="2"/>
      <c r="H19" s="2"/>
    </row>
    <row r="20" spans="2:8" x14ac:dyDescent="0.25">
      <c r="B20" s="2"/>
      <c r="C20" s="2"/>
      <c r="D20" s="2"/>
      <c r="E20" s="2"/>
      <c r="F20" s="2"/>
      <c r="G20" s="2"/>
      <c r="H20" s="2"/>
    </row>
    <row r="21" spans="2:8" x14ac:dyDescent="0.25">
      <c r="B21" s="2"/>
      <c r="C21" s="2"/>
      <c r="D21" s="2"/>
      <c r="E21" s="2"/>
      <c r="F21" s="2"/>
      <c r="G21" s="2"/>
      <c r="H21" s="2"/>
    </row>
    <row r="22" spans="2:8" ht="30" x14ac:dyDescent="0.4">
      <c r="B22" s="225">
        <v>2021</v>
      </c>
      <c r="C22" s="225"/>
      <c r="D22" s="225"/>
      <c r="E22" s="225"/>
      <c r="F22" s="225"/>
      <c r="G22" s="225"/>
      <c r="H22" s="225"/>
    </row>
    <row r="23" spans="2:8" x14ac:dyDescent="0.25">
      <c r="B23" s="2"/>
      <c r="C23" s="2"/>
      <c r="D23" s="2"/>
      <c r="E23" s="2"/>
      <c r="F23" s="2"/>
      <c r="G23" s="2"/>
      <c r="H23" s="2"/>
    </row>
    <row r="24" spans="2:8" x14ac:dyDescent="0.25">
      <c r="B24" s="2"/>
      <c r="C24" s="2"/>
      <c r="D24" s="2"/>
      <c r="E24" s="2"/>
      <c r="F24" s="2"/>
      <c r="G24" s="2"/>
      <c r="H24" s="2"/>
    </row>
    <row r="25" spans="2:8" x14ac:dyDescent="0.25">
      <c r="B25" s="2"/>
      <c r="C25" s="2"/>
      <c r="D25" s="2"/>
      <c r="E25" s="2"/>
      <c r="F25" s="2"/>
      <c r="G25" s="2"/>
      <c r="H25" s="2"/>
    </row>
    <row r="30" spans="2:8" x14ac:dyDescent="0.25">
      <c r="E30" s="3"/>
    </row>
  </sheetData>
  <mergeCells count="3">
    <mergeCell ref="B10:H10"/>
    <mergeCell ref="B12:H18"/>
    <mergeCell ref="B22:H22"/>
  </mergeCells>
  <phoneticPr fontId="0" type="noConversion"/>
  <pageMargins left="0.78740157499999996" right="0.78740157499999996" top="0.984251969" bottom="0.984251969" header="0.5" footer="0.5"/>
  <pageSetup paperSize="9" scale="91" orientation="portrait" horizontalDpi="1200" verticalDpi="1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>
    <tabColor rgb="FFFFFF00"/>
    <pageSetUpPr fitToPage="1"/>
  </sheetPr>
  <dimension ref="A1:N60"/>
  <sheetViews>
    <sheetView showGridLines="0" topLeftCell="A15" zoomScale="120" zoomScaleNormal="120" workbookViewId="0">
      <selection activeCell="E17" sqref="E17"/>
    </sheetView>
  </sheetViews>
  <sheetFormatPr defaultColWidth="9.140625" defaultRowHeight="12.75" x14ac:dyDescent="0.2"/>
  <cols>
    <col min="1" max="1" width="44.5703125" style="5" customWidth="1"/>
    <col min="2" max="2" width="11" style="7" customWidth="1"/>
    <col min="3" max="3" width="11.7109375" style="175" customWidth="1"/>
    <col min="4" max="4" width="4.42578125" style="175" customWidth="1"/>
    <col min="5" max="5" width="11.7109375" style="175" customWidth="1"/>
    <col min="6" max="6" width="9.140625" style="5"/>
    <col min="7" max="7" width="31.28515625" style="31" bestFit="1" customWidth="1"/>
    <col min="8" max="8" width="20.7109375" style="5" customWidth="1"/>
    <col min="9" max="9" width="44" style="5" bestFit="1" customWidth="1"/>
    <col min="10" max="10" width="11.5703125" style="6" bestFit="1" customWidth="1"/>
    <col min="11" max="11" width="32" style="5" customWidth="1"/>
    <col min="12" max="12" width="11.5703125" style="6" bestFit="1" customWidth="1"/>
    <col min="13" max="13" width="9.140625" style="5"/>
    <col min="14" max="14" width="11" style="5" bestFit="1" customWidth="1"/>
    <col min="15" max="16384" width="9.140625" style="5"/>
  </cols>
  <sheetData>
    <row r="1" spans="1:7" ht="23.25" x14ac:dyDescent="0.35">
      <c r="A1" s="227" t="str">
        <f>+Forside!B12</f>
        <v xml:space="preserve">Siggerud IL </v>
      </c>
      <c r="B1" s="228"/>
      <c r="C1" s="228"/>
      <c r="D1" s="228"/>
      <c r="E1" s="228"/>
    </row>
    <row r="2" spans="1:7" x14ac:dyDescent="0.2">
      <c r="A2" s="4"/>
    </row>
    <row r="3" spans="1:7" ht="18.75" x14ac:dyDescent="0.25">
      <c r="A3" s="229" t="s">
        <v>71</v>
      </c>
      <c r="B3" s="228"/>
      <c r="C3" s="228"/>
      <c r="D3" s="228"/>
      <c r="E3" s="228"/>
    </row>
    <row r="4" spans="1:7" ht="14.45" customHeight="1" x14ac:dyDescent="0.3">
      <c r="A4" s="226"/>
      <c r="B4" s="226"/>
      <c r="C4" s="226"/>
      <c r="D4" s="226"/>
      <c r="E4" s="226"/>
    </row>
    <row r="5" spans="1:7" ht="14.45" customHeight="1" x14ac:dyDescent="0.2"/>
    <row r="6" spans="1:7" x14ac:dyDescent="0.2">
      <c r="A6" s="8" t="s">
        <v>29</v>
      </c>
      <c r="B6" s="9" t="s">
        <v>28</v>
      </c>
      <c r="C6" s="176">
        <f>+Forside!B22</f>
        <v>2021</v>
      </c>
      <c r="D6" s="177"/>
      <c r="E6" s="176">
        <f>+C6-1</f>
        <v>2020</v>
      </c>
      <c r="G6" s="199"/>
    </row>
    <row r="8" spans="1:7" x14ac:dyDescent="0.2">
      <c r="A8" s="10" t="s">
        <v>84</v>
      </c>
    </row>
    <row r="9" spans="1:7" x14ac:dyDescent="0.2">
      <c r="A9" s="5" t="s">
        <v>22</v>
      </c>
      <c r="B9" s="7">
        <v>2</v>
      </c>
      <c r="C9" s="175">
        <v>155837</v>
      </c>
      <c r="E9" s="175">
        <v>130925</v>
      </c>
    </row>
    <row r="10" spans="1:7" x14ac:dyDescent="0.2">
      <c r="A10" s="5" t="s">
        <v>100</v>
      </c>
      <c r="B10" s="7">
        <v>3</v>
      </c>
      <c r="C10" s="175">
        <v>335446</v>
      </c>
      <c r="E10" s="175">
        <v>644041</v>
      </c>
    </row>
    <row r="11" spans="1:7" x14ac:dyDescent="0.2">
      <c r="A11" s="5" t="s">
        <v>122</v>
      </c>
      <c r="B11" s="7">
        <v>4</v>
      </c>
      <c r="C11" s="175">
        <v>258829</v>
      </c>
      <c r="E11" s="175">
        <v>280880</v>
      </c>
    </row>
    <row r="12" spans="1:7" x14ac:dyDescent="0.2">
      <c r="A12" s="22" t="s">
        <v>9</v>
      </c>
      <c r="B12" s="7">
        <v>4</v>
      </c>
      <c r="C12" s="175">
        <v>271127</v>
      </c>
      <c r="E12" s="175">
        <v>247975</v>
      </c>
    </row>
    <row r="13" spans="1:7" ht="18.75" customHeight="1" x14ac:dyDescent="0.2">
      <c r="A13" s="11" t="s">
        <v>10</v>
      </c>
      <c r="B13" s="24"/>
      <c r="C13" s="178">
        <f>SUM(C9:C12)</f>
        <v>1021239</v>
      </c>
      <c r="D13" s="179"/>
      <c r="E13" s="178">
        <f>SUM(E9:E12)</f>
        <v>1303821</v>
      </c>
    </row>
    <row r="15" spans="1:7" x14ac:dyDescent="0.2">
      <c r="A15" s="10" t="s">
        <v>85</v>
      </c>
    </row>
    <row r="16" spans="1:7" ht="13.5" customHeight="1" x14ac:dyDescent="0.2">
      <c r="A16" s="13" t="s">
        <v>141</v>
      </c>
      <c r="B16" s="14">
        <v>5</v>
      </c>
      <c r="C16" s="175">
        <v>156435</v>
      </c>
      <c r="E16" s="175">
        <v>183872</v>
      </c>
    </row>
    <row r="17" spans="1:13" ht="13.5" customHeight="1" x14ac:dyDescent="0.2">
      <c r="A17" s="13" t="s">
        <v>37</v>
      </c>
      <c r="B17" s="14">
        <v>6</v>
      </c>
      <c r="C17" s="175">
        <v>28996</v>
      </c>
      <c r="E17" s="184">
        <v>42243</v>
      </c>
    </row>
    <row r="18" spans="1:13" ht="13.5" customHeight="1" x14ac:dyDescent="0.2">
      <c r="A18" s="22" t="s">
        <v>17</v>
      </c>
      <c r="B18" s="7">
        <v>7</v>
      </c>
      <c r="C18" s="175">
        <v>751574</v>
      </c>
      <c r="E18" s="175">
        <v>752721</v>
      </c>
    </row>
    <row r="19" spans="1:13" ht="18.75" customHeight="1" x14ac:dyDescent="0.2">
      <c r="A19" s="11" t="s">
        <v>30</v>
      </c>
      <c r="B19" s="24"/>
      <c r="C19" s="178">
        <f>SUM(C16:C18)</f>
        <v>937005</v>
      </c>
      <c r="D19" s="179"/>
      <c r="E19" s="178">
        <f>SUM(E16:E18)</f>
        <v>978836</v>
      </c>
      <c r="G19" s="202"/>
    </row>
    <row r="21" spans="1:13" ht="18.75" customHeight="1" thickBot="1" x14ac:dyDescent="0.25">
      <c r="A21" s="25" t="s">
        <v>31</v>
      </c>
      <c r="B21" s="26"/>
      <c r="C21" s="203">
        <f>C13-C19</f>
        <v>84234</v>
      </c>
      <c r="D21" s="204"/>
      <c r="E21" s="203">
        <f>E13-E19</f>
        <v>324985</v>
      </c>
      <c r="G21" s="202"/>
    </row>
    <row r="22" spans="1:13" ht="19.5" customHeight="1" x14ac:dyDescent="0.2"/>
    <row r="23" spans="1:13" x14ac:dyDescent="0.2">
      <c r="A23" s="15" t="s">
        <v>35</v>
      </c>
      <c r="B23" s="12"/>
    </row>
    <row r="24" spans="1:13" x14ac:dyDescent="0.2">
      <c r="A24" s="16" t="s">
        <v>32</v>
      </c>
      <c r="B24" s="17"/>
      <c r="C24" s="175">
        <v>6231</v>
      </c>
      <c r="E24" s="175">
        <v>9517</v>
      </c>
    </row>
    <row r="25" spans="1:13" x14ac:dyDescent="0.2">
      <c r="A25" s="22" t="s">
        <v>33</v>
      </c>
      <c r="C25" s="175">
        <v>154</v>
      </c>
      <c r="E25" s="175">
        <v>239</v>
      </c>
    </row>
    <row r="26" spans="1:13" ht="18.75" customHeight="1" x14ac:dyDescent="0.2">
      <c r="A26" s="11" t="s">
        <v>68</v>
      </c>
      <c r="B26" s="24"/>
      <c r="C26" s="178">
        <f>C24-C25</f>
        <v>6077</v>
      </c>
      <c r="D26" s="178"/>
      <c r="E26" s="178">
        <f>E24-E25</f>
        <v>9278</v>
      </c>
    </row>
    <row r="27" spans="1:13" ht="22.5" customHeight="1" x14ac:dyDescent="0.2">
      <c r="A27" s="10"/>
      <c r="B27" s="18"/>
    </row>
    <row r="28" spans="1:13" ht="18.75" customHeight="1" thickBot="1" x14ac:dyDescent="0.25">
      <c r="A28" s="29" t="s">
        <v>34</v>
      </c>
      <c r="B28" s="30"/>
      <c r="C28" s="180">
        <f>+C21+C26</f>
        <v>90311</v>
      </c>
      <c r="D28" s="181"/>
      <c r="E28" s="180">
        <f>+E21+E26</f>
        <v>334263</v>
      </c>
    </row>
    <row r="29" spans="1:13" ht="13.5" thickTop="1" x14ac:dyDescent="0.2"/>
    <row r="31" spans="1:13" s="22" customFormat="1" x14ac:dyDescent="0.2">
      <c r="A31" s="19" t="s">
        <v>36</v>
      </c>
      <c r="B31" s="78"/>
      <c r="C31" s="182"/>
      <c r="D31" s="182"/>
      <c r="E31" s="182"/>
      <c r="G31" s="52"/>
      <c r="I31" s="5"/>
      <c r="J31" s="6"/>
      <c r="K31" s="5"/>
      <c r="L31" s="6"/>
      <c r="M31" s="5"/>
    </row>
    <row r="32" spans="1:13" s="22" customFormat="1" x14ac:dyDescent="0.2">
      <c r="A32" s="22" t="s">
        <v>98</v>
      </c>
      <c r="B32" s="23"/>
      <c r="C32" s="182">
        <v>0</v>
      </c>
      <c r="D32" s="182"/>
      <c r="E32" s="182">
        <v>0</v>
      </c>
      <c r="G32" s="52"/>
      <c r="I32" s="5"/>
      <c r="J32" s="6"/>
      <c r="K32" s="5"/>
      <c r="L32" s="6"/>
      <c r="M32" s="5"/>
    </row>
    <row r="33" spans="1:13" s="22" customFormat="1" x14ac:dyDescent="0.2">
      <c r="A33" s="22" t="s">
        <v>99</v>
      </c>
      <c r="B33" s="23"/>
      <c r="C33" s="182">
        <v>0</v>
      </c>
      <c r="D33" s="182"/>
      <c r="E33" s="182">
        <v>0</v>
      </c>
      <c r="G33" s="52"/>
      <c r="I33" s="5"/>
      <c r="J33" s="6"/>
      <c r="K33" s="5"/>
      <c r="L33" s="6"/>
      <c r="M33" s="5"/>
    </row>
    <row r="34" spans="1:13" s="22" customFormat="1" ht="18.75" customHeight="1" thickBot="1" x14ac:dyDescent="0.25">
      <c r="A34" s="27" t="s">
        <v>16</v>
      </c>
      <c r="B34" s="28"/>
      <c r="C34" s="180">
        <f>+C32+C33</f>
        <v>0</v>
      </c>
      <c r="D34" s="180"/>
      <c r="E34" s="180">
        <f>+E32+E33</f>
        <v>0</v>
      </c>
      <c r="G34" s="52"/>
      <c r="I34" s="5"/>
      <c r="J34" s="6"/>
      <c r="K34" s="5"/>
      <c r="L34" s="6"/>
      <c r="M34" s="5"/>
    </row>
    <row r="35" spans="1:13" s="22" customFormat="1" ht="13.5" thickTop="1" x14ac:dyDescent="0.2">
      <c r="B35" s="23"/>
      <c r="C35" s="182"/>
      <c r="D35" s="182"/>
      <c r="E35" s="182"/>
      <c r="G35" s="52"/>
      <c r="I35" s="5"/>
      <c r="J35" s="6"/>
      <c r="K35" s="5"/>
      <c r="L35" s="6"/>
      <c r="M35" s="5"/>
    </row>
    <row r="36" spans="1:13" s="22" customFormat="1" x14ac:dyDescent="0.2">
      <c r="A36" s="19"/>
      <c r="B36" s="20"/>
      <c r="C36" s="182"/>
      <c r="D36" s="182"/>
      <c r="E36" s="182"/>
      <c r="G36" s="52"/>
      <c r="I36" s="5"/>
      <c r="J36" s="6"/>
      <c r="K36" s="5"/>
      <c r="L36" s="6"/>
      <c r="M36" s="5"/>
    </row>
    <row r="56" spans="7:14" x14ac:dyDescent="0.2">
      <c r="G56" s="42"/>
    </row>
    <row r="60" spans="7:14" x14ac:dyDescent="0.2">
      <c r="N60" s="6"/>
    </row>
  </sheetData>
  <mergeCells count="3">
    <mergeCell ref="A4:E4"/>
    <mergeCell ref="A1:E1"/>
    <mergeCell ref="A3:E3"/>
  </mergeCells>
  <printOptions horizontalCentered="1"/>
  <pageMargins left="0.39370078740157483" right="0.39370078740157483" top="0.70866141732283472" bottom="0.39370078740157483" header="0" footer="0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O83"/>
  <sheetViews>
    <sheetView showGridLines="0" view="pageBreakPreview" topLeftCell="A2" zoomScale="120" zoomScaleNormal="100" zoomScaleSheetLayoutView="120" workbookViewId="0">
      <selection activeCell="E28" sqref="E28"/>
    </sheetView>
  </sheetViews>
  <sheetFormatPr defaultColWidth="11.42578125" defaultRowHeight="15" x14ac:dyDescent="0.25"/>
  <cols>
    <col min="1" max="1" width="2.5703125" style="103" customWidth="1"/>
    <col min="2" max="2" width="25.7109375" style="103" customWidth="1"/>
    <col min="3" max="3" width="19.5703125" style="103" customWidth="1"/>
    <col min="4" max="4" width="8.7109375" style="105" customWidth="1"/>
    <col min="5" max="5" width="10.7109375" style="103" customWidth="1"/>
    <col min="6" max="6" width="5" style="103" customWidth="1"/>
    <col min="7" max="7" width="10.7109375" style="103" customWidth="1"/>
    <col min="8" max="8" width="3.7109375" style="103" customWidth="1"/>
    <col min="9" max="9" width="15" style="103" bestFit="1" customWidth="1"/>
    <col min="10" max="10" width="40.5703125" style="103" bestFit="1" customWidth="1"/>
    <col min="11" max="16384" width="11.42578125" style="103"/>
  </cols>
  <sheetData>
    <row r="1" spans="1:13" ht="23.25" x14ac:dyDescent="0.35">
      <c r="A1" s="101"/>
      <c r="B1" s="230" t="str">
        <f>+Forside!B12</f>
        <v xml:space="preserve">Siggerud IL </v>
      </c>
      <c r="C1" s="231"/>
      <c r="D1" s="231"/>
      <c r="E1" s="231"/>
      <c r="F1" s="231"/>
      <c r="G1" s="231"/>
      <c r="H1" s="157"/>
      <c r="J1" s="104"/>
      <c r="K1" s="104"/>
      <c r="L1" s="104"/>
      <c r="M1" s="104"/>
    </row>
    <row r="2" spans="1:13" x14ac:dyDescent="0.25">
      <c r="E2" s="49"/>
      <c r="F2" s="104"/>
      <c r="G2" s="104"/>
      <c r="J2" s="104"/>
      <c r="K2" s="104"/>
      <c r="L2" s="104"/>
      <c r="M2" s="104"/>
    </row>
    <row r="3" spans="1:13" ht="23.25" x14ac:dyDescent="0.35">
      <c r="A3" s="106"/>
      <c r="B3" s="107" t="s">
        <v>70</v>
      </c>
      <c r="C3" s="107"/>
      <c r="D3" s="107"/>
      <c r="E3" s="102"/>
      <c r="F3" s="102"/>
      <c r="G3" s="102"/>
      <c r="J3" s="104"/>
      <c r="K3" s="104"/>
      <c r="L3" s="104"/>
      <c r="M3" s="104"/>
    </row>
    <row r="4" spans="1:13" ht="14.45" customHeight="1" x14ac:dyDescent="0.35">
      <c r="A4" s="106"/>
      <c r="B4" s="107"/>
      <c r="C4" s="107"/>
      <c r="D4" s="108"/>
      <c r="E4" s="102"/>
      <c r="F4" s="102"/>
      <c r="G4" s="102"/>
      <c r="J4" s="104"/>
      <c r="K4" s="104"/>
      <c r="L4" s="104"/>
      <c r="M4" s="104"/>
    </row>
    <row r="5" spans="1:13" ht="14.45" customHeight="1" x14ac:dyDescent="0.35">
      <c r="A5" s="106"/>
      <c r="B5" s="107"/>
      <c r="C5" s="107"/>
      <c r="D5" s="108"/>
      <c r="E5" s="102"/>
      <c r="F5" s="102"/>
      <c r="G5" s="102"/>
      <c r="J5" s="104"/>
      <c r="K5" s="104"/>
      <c r="L5" s="104"/>
      <c r="M5" s="104"/>
    </row>
    <row r="6" spans="1:13" s="113" customFormat="1" ht="18.75" x14ac:dyDescent="0.3">
      <c r="A6" s="109"/>
      <c r="B6" s="110" t="s">
        <v>0</v>
      </c>
      <c r="C6" s="110"/>
      <c r="D6" s="109" t="s">
        <v>28</v>
      </c>
      <c r="E6" s="111">
        <f>+Resultat!C6</f>
        <v>2021</v>
      </c>
      <c r="F6" s="112"/>
      <c r="G6" s="111">
        <f>+Resultat!E6</f>
        <v>2020</v>
      </c>
      <c r="J6" s="114"/>
      <c r="K6" s="114"/>
      <c r="L6" s="114"/>
      <c r="M6" s="114"/>
    </row>
    <row r="7" spans="1:13" x14ac:dyDescent="0.25">
      <c r="A7" s="115"/>
      <c r="B7" s="116"/>
      <c r="C7" s="116"/>
      <c r="D7" s="115"/>
      <c r="E7" s="117"/>
      <c r="F7" s="118"/>
      <c r="G7" s="117"/>
      <c r="J7" s="104"/>
      <c r="K7" s="104"/>
      <c r="L7" s="104"/>
      <c r="M7" s="104"/>
    </row>
    <row r="8" spans="1:13" x14ac:dyDescent="0.25">
      <c r="A8" s="115"/>
      <c r="B8" s="116" t="s">
        <v>38</v>
      </c>
      <c r="C8" s="116"/>
      <c r="D8" s="115"/>
      <c r="E8" s="49">
        <v>173755</v>
      </c>
      <c r="F8" s="119"/>
      <c r="G8" s="49">
        <v>173755</v>
      </c>
      <c r="J8" s="104"/>
      <c r="K8" s="104"/>
      <c r="L8" s="104"/>
      <c r="M8" s="104"/>
    </row>
    <row r="9" spans="1:13" x14ac:dyDescent="0.25">
      <c r="A9" s="115"/>
      <c r="B9" s="116" t="s">
        <v>50</v>
      </c>
      <c r="C9" s="116"/>
      <c r="D9" s="115"/>
      <c r="E9" s="49"/>
      <c r="F9" s="119"/>
      <c r="G9" s="49"/>
      <c r="J9" s="104"/>
      <c r="K9" s="104"/>
      <c r="L9" s="104"/>
      <c r="M9" s="104"/>
    </row>
    <row r="10" spans="1:13" x14ac:dyDescent="0.25">
      <c r="A10" s="105"/>
      <c r="B10" s="35" t="s">
        <v>39</v>
      </c>
      <c r="C10" s="35"/>
      <c r="E10" s="120">
        <v>0</v>
      </c>
      <c r="F10" s="49"/>
      <c r="G10" s="121">
        <v>0</v>
      </c>
      <c r="J10" s="104"/>
      <c r="K10" s="104"/>
      <c r="L10" s="104"/>
      <c r="M10" s="104"/>
    </row>
    <row r="11" spans="1:13" x14ac:dyDescent="0.25">
      <c r="A11" s="122"/>
      <c r="B11" s="123" t="s">
        <v>51</v>
      </c>
      <c r="C11" s="123"/>
      <c r="D11" s="124"/>
      <c r="E11" s="125">
        <f>SUM(E8:E10)</f>
        <v>173755</v>
      </c>
      <c r="F11" s="125"/>
      <c r="G11" s="125">
        <f>SUM(G8)</f>
        <v>173755</v>
      </c>
      <c r="J11" s="104"/>
      <c r="K11" s="104"/>
      <c r="L11" s="104"/>
      <c r="M11" s="104"/>
    </row>
    <row r="12" spans="1:13" x14ac:dyDescent="0.25">
      <c r="A12" s="122"/>
      <c r="B12" s="126"/>
      <c r="C12" s="126"/>
      <c r="D12" s="122"/>
      <c r="E12" s="120"/>
      <c r="F12" s="120"/>
      <c r="G12" s="120"/>
      <c r="J12" s="104"/>
      <c r="K12" s="104"/>
      <c r="L12" s="104"/>
      <c r="M12" s="104"/>
    </row>
    <row r="13" spans="1:13" x14ac:dyDescent="0.25">
      <c r="A13" s="105"/>
      <c r="B13" s="116" t="s">
        <v>23</v>
      </c>
      <c r="C13" s="116"/>
      <c r="E13" s="49"/>
      <c r="F13" s="119"/>
      <c r="G13" s="49"/>
      <c r="J13" s="104"/>
      <c r="K13" s="104"/>
      <c r="L13" s="104"/>
      <c r="M13" s="104"/>
    </row>
    <row r="14" spans="1:13" x14ac:dyDescent="0.25">
      <c r="A14" s="105"/>
      <c r="B14" s="35" t="s">
        <v>48</v>
      </c>
      <c r="C14" s="35"/>
      <c r="E14" s="120">
        <v>0</v>
      </c>
      <c r="F14" s="49"/>
      <c r="G14" s="121">
        <v>0</v>
      </c>
      <c r="J14" s="104"/>
      <c r="K14" s="104"/>
      <c r="L14" s="104"/>
      <c r="M14" s="104"/>
    </row>
    <row r="15" spans="1:13" x14ac:dyDescent="0.25">
      <c r="A15" s="122"/>
      <c r="B15" s="123" t="s">
        <v>59</v>
      </c>
      <c r="C15" s="123"/>
      <c r="D15" s="124"/>
      <c r="E15" s="125">
        <f>SUM(E14)</f>
        <v>0</v>
      </c>
      <c r="F15" s="125"/>
      <c r="G15" s="125">
        <f>SUM(G14)</f>
        <v>0</v>
      </c>
      <c r="J15" s="104"/>
      <c r="K15" s="104"/>
      <c r="L15" s="104"/>
      <c r="M15" s="104"/>
    </row>
    <row r="16" spans="1:13" x14ac:dyDescent="0.25">
      <c r="A16" s="105"/>
      <c r="B16" s="127"/>
      <c r="C16" s="127"/>
      <c r="E16" s="49"/>
      <c r="F16" s="49"/>
      <c r="G16" s="49"/>
      <c r="J16" s="104"/>
      <c r="K16" s="104"/>
      <c r="L16" s="104"/>
      <c r="M16" s="104"/>
    </row>
    <row r="17" spans="1:13" ht="15.75" thickBot="1" x14ac:dyDescent="0.3">
      <c r="A17" s="105"/>
      <c r="B17" s="128" t="s">
        <v>49</v>
      </c>
      <c r="C17" s="128"/>
      <c r="D17" s="129"/>
      <c r="E17" s="130">
        <f>+E15+E11</f>
        <v>173755</v>
      </c>
      <c r="F17" s="131"/>
      <c r="G17" s="130">
        <f>+G15+G11</f>
        <v>173755</v>
      </c>
      <c r="J17" s="104"/>
      <c r="K17" s="104"/>
      <c r="L17" s="104"/>
      <c r="M17" s="104"/>
    </row>
    <row r="18" spans="1:13" x14ac:dyDescent="0.25">
      <c r="A18" s="105"/>
      <c r="B18" s="127"/>
      <c r="C18" s="127"/>
      <c r="E18" s="49"/>
      <c r="F18" s="49"/>
      <c r="G18" s="49"/>
      <c r="J18" s="104"/>
      <c r="K18" s="104"/>
      <c r="L18" s="104"/>
      <c r="M18" s="104"/>
    </row>
    <row r="19" spans="1:13" x14ac:dyDescent="0.25">
      <c r="A19" s="105"/>
      <c r="B19" s="127"/>
      <c r="C19" s="127"/>
      <c r="E19" s="49"/>
      <c r="F19" s="49"/>
      <c r="G19" s="49"/>
      <c r="J19" s="104"/>
      <c r="K19" s="104"/>
      <c r="L19" s="104"/>
      <c r="M19" s="104"/>
    </row>
    <row r="20" spans="1:13" x14ac:dyDescent="0.25">
      <c r="A20" s="105"/>
      <c r="B20" s="116" t="s">
        <v>1</v>
      </c>
      <c r="C20" s="116"/>
      <c r="E20" s="49"/>
      <c r="F20" s="49"/>
      <c r="G20" s="49"/>
      <c r="J20" s="104"/>
      <c r="K20" s="104"/>
      <c r="L20" s="104"/>
      <c r="M20" s="104"/>
    </row>
    <row r="21" spans="1:13" x14ac:dyDescent="0.25">
      <c r="A21" s="105"/>
      <c r="B21" s="116" t="s">
        <v>91</v>
      </c>
      <c r="C21" s="116"/>
      <c r="E21" s="49"/>
      <c r="F21" s="49"/>
      <c r="G21" s="49"/>
      <c r="J21" s="104"/>
      <c r="K21" s="104"/>
      <c r="L21" s="104"/>
      <c r="M21" s="104"/>
    </row>
    <row r="22" spans="1:13" x14ac:dyDescent="0.25">
      <c r="A22" s="105"/>
      <c r="B22" s="35" t="s">
        <v>14</v>
      </c>
      <c r="C22" s="35"/>
      <c r="E22" s="49">
        <v>9833</v>
      </c>
      <c r="F22" s="49"/>
      <c r="G22" s="49">
        <v>5781</v>
      </c>
      <c r="J22" s="104"/>
      <c r="K22" s="104"/>
      <c r="L22" s="104"/>
      <c r="M22" s="104"/>
    </row>
    <row r="23" spans="1:13" x14ac:dyDescent="0.25">
      <c r="A23" s="105"/>
      <c r="B23" s="133" t="s">
        <v>92</v>
      </c>
      <c r="C23" s="133"/>
      <c r="D23" s="124"/>
      <c r="E23" s="125">
        <f>SUM(E20:E22)</f>
        <v>9833</v>
      </c>
      <c r="F23" s="125"/>
      <c r="G23" s="125">
        <f>SUM(G20:G22)</f>
        <v>5781</v>
      </c>
      <c r="J23" s="104"/>
      <c r="K23" s="104"/>
      <c r="L23" s="104"/>
      <c r="M23" s="104"/>
    </row>
    <row r="24" spans="1:13" x14ac:dyDescent="0.25">
      <c r="A24" s="105"/>
      <c r="B24" s="116"/>
      <c r="C24" s="116"/>
      <c r="E24" s="49"/>
      <c r="F24" s="49"/>
      <c r="G24" s="49"/>
      <c r="J24" s="104"/>
      <c r="K24" s="104"/>
      <c r="L24" s="104"/>
      <c r="M24" s="104"/>
    </row>
    <row r="25" spans="1:13" x14ac:dyDescent="0.25">
      <c r="A25" s="105"/>
      <c r="B25" s="36" t="s">
        <v>24</v>
      </c>
      <c r="C25" s="36"/>
      <c r="E25" s="49"/>
      <c r="F25" s="49"/>
      <c r="G25" s="49"/>
      <c r="J25" s="104"/>
      <c r="K25" s="104"/>
      <c r="L25" s="104"/>
      <c r="M25" s="104"/>
    </row>
    <row r="26" spans="1:13" x14ac:dyDescent="0.25">
      <c r="A26" s="105"/>
      <c r="B26" s="35" t="s">
        <v>103</v>
      </c>
      <c r="C26" s="36"/>
      <c r="E26" s="49">
        <v>198423</v>
      </c>
      <c r="F26" s="49"/>
      <c r="G26" s="49">
        <v>163651</v>
      </c>
      <c r="J26" s="104"/>
      <c r="K26" s="104"/>
      <c r="L26" s="104"/>
      <c r="M26" s="104"/>
    </row>
    <row r="27" spans="1:13" x14ac:dyDescent="0.25">
      <c r="A27" s="105"/>
      <c r="B27" s="35" t="s">
        <v>40</v>
      </c>
      <c r="C27" s="35"/>
      <c r="D27" s="105">
        <v>8</v>
      </c>
      <c r="E27" s="49">
        <v>30000</v>
      </c>
      <c r="F27" s="49"/>
      <c r="G27" s="49">
        <v>10000</v>
      </c>
      <c r="J27" s="104"/>
      <c r="K27" s="104"/>
      <c r="L27" s="104"/>
      <c r="M27" s="104"/>
    </row>
    <row r="28" spans="1:13" x14ac:dyDescent="0.25">
      <c r="A28" s="105"/>
      <c r="B28" s="35" t="s">
        <v>2</v>
      </c>
      <c r="C28" s="35"/>
      <c r="D28" s="105">
        <v>9</v>
      </c>
      <c r="E28" s="49">
        <v>90200</v>
      </c>
      <c r="F28" s="120"/>
      <c r="G28" s="49">
        <v>73184</v>
      </c>
      <c r="J28" s="104"/>
      <c r="K28" s="104"/>
      <c r="L28" s="104"/>
      <c r="M28" s="104"/>
    </row>
    <row r="29" spans="1:13" x14ac:dyDescent="0.25">
      <c r="A29" s="122"/>
      <c r="B29" s="133" t="s">
        <v>41</v>
      </c>
      <c r="C29" s="133"/>
      <c r="D29" s="124"/>
      <c r="E29" s="125">
        <f>SUM(E26:E28)</f>
        <v>318623</v>
      </c>
      <c r="F29" s="125"/>
      <c r="G29" s="125">
        <f>SUM(G26:G28)</f>
        <v>246835</v>
      </c>
      <c r="J29" s="104"/>
      <c r="K29" s="104"/>
      <c r="L29" s="104"/>
      <c r="M29" s="104"/>
    </row>
    <row r="30" spans="1:13" x14ac:dyDescent="0.25">
      <c r="A30" s="105"/>
      <c r="B30" s="35"/>
      <c r="C30" s="35"/>
      <c r="E30" s="49"/>
      <c r="F30" s="49"/>
      <c r="G30" s="49"/>
      <c r="J30" s="104"/>
      <c r="K30" s="104"/>
      <c r="L30" s="104"/>
      <c r="M30" s="104"/>
    </row>
    <row r="31" spans="1:13" x14ac:dyDescent="0.25">
      <c r="A31" s="122"/>
      <c r="B31" s="133" t="s">
        <v>42</v>
      </c>
      <c r="C31" s="133"/>
      <c r="D31" s="124"/>
      <c r="E31" s="125">
        <v>3209104</v>
      </c>
      <c r="F31" s="125"/>
      <c r="G31" s="125">
        <v>3098299</v>
      </c>
      <c r="J31" s="104"/>
      <c r="K31" s="104"/>
      <c r="L31" s="104"/>
      <c r="M31" s="104"/>
    </row>
    <row r="32" spans="1:13" x14ac:dyDescent="0.25">
      <c r="A32" s="105"/>
      <c r="B32" s="35" t="s">
        <v>43</v>
      </c>
      <c r="C32" s="35"/>
      <c r="E32" s="49"/>
      <c r="F32" s="49"/>
      <c r="G32" s="134"/>
      <c r="J32" s="104"/>
      <c r="K32" s="104"/>
      <c r="L32" s="104"/>
      <c r="M32" s="104"/>
    </row>
    <row r="33" spans="1:15" ht="15.75" thickBot="1" x14ac:dyDescent="0.3">
      <c r="A33" s="105"/>
      <c r="B33" s="128" t="s">
        <v>3</v>
      </c>
      <c r="C33" s="128"/>
      <c r="D33" s="129"/>
      <c r="E33" s="130">
        <f>+E31+E29+E23</f>
        <v>3537560</v>
      </c>
      <c r="F33" s="131"/>
      <c r="G33" s="130">
        <f>+G31+G29+G23</f>
        <v>3350915</v>
      </c>
      <c r="J33" s="104"/>
      <c r="K33" s="104"/>
      <c r="L33" s="104"/>
      <c r="M33" s="104"/>
    </row>
    <row r="34" spans="1:15" x14ac:dyDescent="0.25">
      <c r="A34" s="105"/>
      <c r="B34" s="35"/>
      <c r="C34" s="35"/>
      <c r="E34" s="49"/>
      <c r="F34" s="49"/>
      <c r="G34" s="49"/>
      <c r="J34" s="104"/>
      <c r="K34" s="104"/>
      <c r="L34" s="104"/>
      <c r="M34" s="104"/>
    </row>
    <row r="35" spans="1:15" x14ac:dyDescent="0.25">
      <c r="A35" s="105"/>
      <c r="B35" s="35"/>
      <c r="C35" s="35"/>
      <c r="E35" s="49"/>
      <c r="F35" s="49"/>
      <c r="G35" s="49"/>
      <c r="J35" s="104"/>
      <c r="K35" s="104"/>
      <c r="L35" s="104"/>
      <c r="M35" s="104"/>
    </row>
    <row r="36" spans="1:15" ht="18.75" customHeight="1" thickBot="1" x14ac:dyDescent="0.3">
      <c r="A36" s="105"/>
      <c r="B36" s="135" t="s">
        <v>13</v>
      </c>
      <c r="C36" s="135"/>
      <c r="D36" s="136"/>
      <c r="E36" s="137">
        <f>+E17+E33</f>
        <v>3711315</v>
      </c>
      <c r="F36" s="138"/>
      <c r="G36" s="137">
        <f>+G17+G33</f>
        <v>3524670</v>
      </c>
      <c r="J36" s="154"/>
      <c r="K36" s="154"/>
      <c r="L36" s="154"/>
      <c r="M36" s="154"/>
      <c r="N36" s="153"/>
      <c r="O36" s="153"/>
    </row>
    <row r="37" spans="1:15" ht="15.75" thickTop="1" x14ac:dyDescent="0.25">
      <c r="A37" s="139"/>
      <c r="B37" s="35"/>
      <c r="C37" s="35"/>
      <c r="D37" s="140"/>
      <c r="E37" s="49"/>
      <c r="F37" s="49"/>
      <c r="G37" s="49"/>
      <c r="J37" s="163"/>
      <c r="K37" s="162"/>
      <c r="L37" s="164"/>
      <c r="M37" s="164"/>
      <c r="N37" s="159"/>
      <c r="O37" s="164"/>
    </row>
    <row r="38" spans="1:15" s="113" customFormat="1" ht="18.75" x14ac:dyDescent="0.3">
      <c r="A38" s="109"/>
      <c r="B38" s="110" t="s">
        <v>44</v>
      </c>
      <c r="C38" s="110"/>
      <c r="D38" s="109" t="s">
        <v>28</v>
      </c>
      <c r="E38" s="111">
        <f>+E6</f>
        <v>2021</v>
      </c>
      <c r="F38" s="112"/>
      <c r="G38" s="111">
        <f>+G6</f>
        <v>2020</v>
      </c>
      <c r="J38" s="162"/>
      <c r="K38" s="162"/>
      <c r="L38" s="164"/>
      <c r="M38" s="159"/>
      <c r="N38" s="164"/>
      <c r="O38" s="159"/>
    </row>
    <row r="39" spans="1:15" x14ac:dyDescent="0.25">
      <c r="B39" s="35"/>
      <c r="C39" s="35"/>
      <c r="E39" s="49"/>
      <c r="F39" s="49"/>
      <c r="G39" s="120"/>
      <c r="J39" s="163"/>
      <c r="K39" s="162"/>
      <c r="L39" s="164"/>
      <c r="M39" s="159"/>
      <c r="N39" s="164"/>
      <c r="O39" s="159"/>
    </row>
    <row r="40" spans="1:15" x14ac:dyDescent="0.25">
      <c r="B40" s="116" t="s">
        <v>93</v>
      </c>
      <c r="C40" s="35"/>
      <c r="E40" s="49"/>
      <c r="F40" s="49"/>
      <c r="G40" s="120"/>
      <c r="J40" s="163"/>
      <c r="K40" s="162"/>
      <c r="L40" s="164"/>
      <c r="M40" s="159"/>
      <c r="N40" s="164"/>
      <c r="O40" s="159"/>
    </row>
    <row r="41" spans="1:15" x14ac:dyDescent="0.25">
      <c r="B41" s="168" t="s">
        <v>111</v>
      </c>
      <c r="C41" s="168"/>
      <c r="D41" s="169"/>
      <c r="E41" s="170">
        <v>0</v>
      </c>
      <c r="F41" s="170"/>
      <c r="G41" s="170">
        <v>0</v>
      </c>
      <c r="J41" s="160"/>
      <c r="K41" s="161"/>
      <c r="L41" s="164"/>
      <c r="M41" s="165"/>
      <c r="N41" s="159"/>
      <c r="O41" s="165"/>
    </row>
    <row r="42" spans="1:15" ht="15.75" thickBot="1" x14ac:dyDescent="0.3">
      <c r="B42" s="171" t="s">
        <v>94</v>
      </c>
      <c r="C42" s="172"/>
      <c r="D42" s="145"/>
      <c r="E42" s="146">
        <f>SUM(E41:E41)</f>
        <v>0</v>
      </c>
      <c r="F42" s="146"/>
      <c r="G42" s="146">
        <f>SUM(G41:G41)</f>
        <v>0</v>
      </c>
      <c r="J42" s="162"/>
      <c r="K42" s="162"/>
      <c r="L42" s="164"/>
      <c r="M42" s="159"/>
      <c r="N42" s="159"/>
      <c r="O42" s="165"/>
    </row>
    <row r="43" spans="1:15" x14ac:dyDescent="0.25">
      <c r="B43" s="35"/>
      <c r="C43" s="35"/>
      <c r="E43" s="49"/>
      <c r="F43" s="49"/>
      <c r="G43" s="120"/>
      <c r="J43" s="163"/>
      <c r="K43" s="162"/>
      <c r="L43" s="164"/>
      <c r="M43" s="159"/>
      <c r="N43" s="164"/>
      <c r="O43" s="159"/>
    </row>
    <row r="44" spans="1:15" x14ac:dyDescent="0.25">
      <c r="B44" s="158" t="s">
        <v>95</v>
      </c>
      <c r="C44" s="35"/>
      <c r="E44" s="49"/>
      <c r="F44" s="49"/>
      <c r="G44" s="120"/>
      <c r="J44" s="162"/>
      <c r="K44" s="162"/>
      <c r="L44" s="164"/>
      <c r="M44" s="159"/>
      <c r="N44" s="164"/>
      <c r="O44" s="159"/>
    </row>
    <row r="45" spans="1:15" x14ac:dyDescent="0.25">
      <c r="A45" s="105"/>
      <c r="B45" s="141" t="s">
        <v>8</v>
      </c>
      <c r="C45" s="142"/>
      <c r="D45" s="105">
        <v>10</v>
      </c>
      <c r="E45" s="132">
        <v>2969866</v>
      </c>
      <c r="F45" s="120"/>
      <c r="G45" s="132">
        <v>2965600</v>
      </c>
      <c r="J45" s="163"/>
      <c r="K45" s="163"/>
      <c r="L45" s="164"/>
      <c r="M45" s="166"/>
      <c r="N45" s="167"/>
      <c r="O45" s="166"/>
    </row>
    <row r="46" spans="1:15" x14ac:dyDescent="0.25">
      <c r="A46" s="105"/>
      <c r="B46" s="141" t="s">
        <v>101</v>
      </c>
      <c r="C46" s="143"/>
      <c r="E46" s="120">
        <v>90311</v>
      </c>
      <c r="F46" s="120"/>
      <c r="G46" s="120"/>
      <c r="J46" s="154"/>
      <c r="K46" s="154"/>
      <c r="L46" s="154"/>
      <c r="M46" s="154"/>
      <c r="N46" s="153"/>
      <c r="O46" s="153"/>
    </row>
    <row r="47" spans="1:15" ht="15.75" thickBot="1" x14ac:dyDescent="0.3">
      <c r="A47" s="105"/>
      <c r="B47" s="144" t="s">
        <v>96</v>
      </c>
      <c r="C47" s="144"/>
      <c r="D47" s="145"/>
      <c r="E47" s="146">
        <f>SUM(E45:E46)</f>
        <v>3060177</v>
      </c>
      <c r="F47" s="146"/>
      <c r="G47" s="146">
        <f>SUM(G45:G46)</f>
        <v>2965600</v>
      </c>
      <c r="J47" s="104"/>
      <c r="K47" s="104"/>
      <c r="L47" s="104"/>
      <c r="M47" s="104"/>
    </row>
    <row r="48" spans="1:15" x14ac:dyDescent="0.25">
      <c r="A48" s="105"/>
      <c r="B48" s="147"/>
      <c r="C48" s="147"/>
      <c r="E48" s="120"/>
      <c r="F48" s="120"/>
      <c r="G48" s="120"/>
      <c r="J48" s="104"/>
      <c r="K48" s="104"/>
      <c r="L48" s="104"/>
      <c r="M48" s="104"/>
    </row>
    <row r="49" spans="1:13" ht="15.75" thickBot="1" x14ac:dyDescent="0.3">
      <c r="A49" s="105"/>
      <c r="B49" s="128" t="s">
        <v>45</v>
      </c>
      <c r="C49" s="128"/>
      <c r="D49" s="129"/>
      <c r="E49" s="130">
        <f>E47+E42</f>
        <v>3060177</v>
      </c>
      <c r="F49" s="131"/>
      <c r="G49" s="130">
        <f>G47+G42</f>
        <v>2965600</v>
      </c>
      <c r="J49" s="104"/>
      <c r="K49" s="104"/>
      <c r="L49" s="104"/>
      <c r="M49" s="104"/>
    </row>
    <row r="50" spans="1:13" x14ac:dyDescent="0.25">
      <c r="A50" s="105"/>
      <c r="B50" s="147"/>
      <c r="C50" s="147"/>
      <c r="E50" s="120"/>
      <c r="F50" s="120"/>
      <c r="G50" s="120"/>
      <c r="J50" s="104"/>
      <c r="K50" s="104"/>
      <c r="L50" s="104"/>
      <c r="M50" s="104"/>
    </row>
    <row r="51" spans="1:13" x14ac:dyDescent="0.25">
      <c r="A51" s="105"/>
      <c r="B51" s="35"/>
      <c r="C51" s="35"/>
      <c r="E51" s="49"/>
      <c r="F51" s="49"/>
      <c r="G51" s="120"/>
      <c r="J51" s="104"/>
      <c r="K51" s="104"/>
      <c r="L51" s="104"/>
      <c r="M51" s="104"/>
    </row>
    <row r="52" spans="1:13" x14ac:dyDescent="0.25">
      <c r="A52" s="105"/>
      <c r="B52" s="36" t="s">
        <v>4</v>
      </c>
      <c r="C52" s="36"/>
      <c r="E52" s="49"/>
      <c r="F52" s="49"/>
      <c r="G52" s="120"/>
      <c r="J52" s="104"/>
      <c r="K52" s="104"/>
      <c r="L52" s="104"/>
      <c r="M52" s="104"/>
    </row>
    <row r="53" spans="1:13" x14ac:dyDescent="0.25">
      <c r="A53" s="105"/>
      <c r="B53" s="35" t="s">
        <v>46</v>
      </c>
      <c r="C53" s="35"/>
      <c r="E53" s="49">
        <v>44838</v>
      </c>
      <c r="F53" s="49"/>
      <c r="G53" s="49">
        <v>66536</v>
      </c>
      <c r="J53" s="104"/>
      <c r="K53" s="104"/>
      <c r="L53" s="104"/>
      <c r="M53" s="104"/>
    </row>
    <row r="54" spans="1:13" x14ac:dyDescent="0.25">
      <c r="A54" s="105"/>
      <c r="B54" s="35" t="s">
        <v>103</v>
      </c>
      <c r="C54" s="35"/>
      <c r="E54" s="49">
        <v>198423</v>
      </c>
      <c r="F54" s="49"/>
      <c r="G54" s="49">
        <v>163651</v>
      </c>
      <c r="J54" s="104"/>
      <c r="K54" s="104"/>
      <c r="L54" s="104"/>
      <c r="M54" s="104"/>
    </row>
    <row r="55" spans="1:13" x14ac:dyDescent="0.25">
      <c r="A55" s="105"/>
      <c r="B55" s="35" t="s">
        <v>5</v>
      </c>
      <c r="C55" s="35"/>
      <c r="E55" s="49">
        <v>407877</v>
      </c>
      <c r="F55" s="49"/>
      <c r="G55" s="49">
        <v>328883</v>
      </c>
    </row>
    <row r="56" spans="1:13" x14ac:dyDescent="0.25">
      <c r="A56" s="105"/>
      <c r="B56" s="133" t="s">
        <v>6</v>
      </c>
      <c r="C56" s="133"/>
      <c r="D56" s="124"/>
      <c r="E56" s="125">
        <f>SUM(E53:E55)</f>
        <v>651138</v>
      </c>
      <c r="F56" s="125"/>
      <c r="G56" s="125">
        <f>SUM(G53:G55)</f>
        <v>559070</v>
      </c>
    </row>
    <row r="57" spans="1:13" x14ac:dyDescent="0.25">
      <c r="A57" s="105"/>
      <c r="B57" s="35"/>
      <c r="C57" s="35"/>
      <c r="D57" s="148"/>
      <c r="E57" s="49"/>
      <c r="F57" s="49"/>
      <c r="G57" s="120"/>
    </row>
    <row r="58" spans="1:13" ht="15.75" thickBot="1" x14ac:dyDescent="0.3">
      <c r="A58" s="105"/>
      <c r="B58" s="128" t="s">
        <v>7</v>
      </c>
      <c r="C58" s="128"/>
      <c r="D58" s="149"/>
      <c r="E58" s="130">
        <f>SUM(E56)</f>
        <v>651138</v>
      </c>
      <c r="F58" s="130"/>
      <c r="G58" s="130">
        <f>SUM(G56)</f>
        <v>559070</v>
      </c>
    </row>
    <row r="59" spans="1:13" x14ac:dyDescent="0.25">
      <c r="A59" s="105"/>
      <c r="E59" s="49"/>
      <c r="F59" s="104"/>
      <c r="G59" s="120"/>
    </row>
    <row r="60" spans="1:13" x14ac:dyDescent="0.25">
      <c r="A60" s="105"/>
      <c r="E60" s="49"/>
      <c r="F60" s="104"/>
      <c r="G60" s="120"/>
    </row>
    <row r="61" spans="1:13" ht="15.75" thickBot="1" x14ac:dyDescent="0.3">
      <c r="A61" s="105"/>
      <c r="B61" s="135" t="s">
        <v>47</v>
      </c>
      <c r="C61" s="135"/>
      <c r="D61" s="150"/>
      <c r="E61" s="137">
        <f>E49+E58</f>
        <v>3711315</v>
      </c>
      <c r="F61" s="151"/>
      <c r="G61" s="137">
        <f>G49+G58</f>
        <v>3524670</v>
      </c>
      <c r="J61" s="104"/>
    </row>
    <row r="62" spans="1:13" ht="15.75" thickTop="1" x14ac:dyDescent="0.25">
      <c r="A62" s="105"/>
      <c r="B62" s="116"/>
      <c r="C62" s="116"/>
      <c r="D62" s="115"/>
      <c r="E62" s="134"/>
      <c r="F62" s="104"/>
      <c r="G62" s="134"/>
    </row>
    <row r="63" spans="1:13" x14ac:dyDescent="0.25">
      <c r="A63" s="105"/>
      <c r="B63" s="116"/>
      <c r="C63" s="116"/>
      <c r="D63" s="115"/>
      <c r="E63" s="134"/>
      <c r="F63" s="104"/>
      <c r="G63" s="134"/>
    </row>
    <row r="64" spans="1:13" x14ac:dyDescent="0.25">
      <c r="C64" s="152" t="s">
        <v>123</v>
      </c>
      <c r="D64" s="122"/>
      <c r="E64" s="104"/>
      <c r="F64" s="104"/>
      <c r="G64" s="104"/>
    </row>
    <row r="65" spans="2:8" x14ac:dyDescent="0.25">
      <c r="G65" s="153"/>
    </row>
    <row r="66" spans="2:8" x14ac:dyDescent="0.25">
      <c r="G66" s="153"/>
    </row>
    <row r="67" spans="2:8" x14ac:dyDescent="0.25">
      <c r="G67" s="153"/>
    </row>
    <row r="68" spans="2:8" x14ac:dyDescent="0.25">
      <c r="B68" s="122"/>
      <c r="C68" s="122"/>
      <c r="D68" s="122"/>
      <c r="E68" s="155"/>
      <c r="F68" s="122"/>
      <c r="G68" s="122"/>
      <c r="H68" s="122"/>
    </row>
    <row r="69" spans="2:8" x14ac:dyDescent="0.25">
      <c r="B69" s="122" t="s">
        <v>86</v>
      </c>
      <c r="C69" s="122" t="s">
        <v>97</v>
      </c>
      <c r="D69" s="122"/>
      <c r="E69" s="122"/>
      <c r="F69" s="122" t="s">
        <v>12</v>
      </c>
      <c r="G69" s="122"/>
      <c r="H69" s="122"/>
    </row>
    <row r="70" spans="2:8" x14ac:dyDescent="0.25">
      <c r="B70" s="122" t="s">
        <v>240</v>
      </c>
      <c r="C70" s="122" t="s">
        <v>241</v>
      </c>
      <c r="D70" s="122"/>
      <c r="E70" s="122"/>
      <c r="F70" s="122" t="s">
        <v>242</v>
      </c>
      <c r="G70" s="122"/>
      <c r="H70" s="122"/>
    </row>
    <row r="71" spans="2:8" x14ac:dyDescent="0.25">
      <c r="B71" s="122"/>
      <c r="C71" s="122"/>
      <c r="D71" s="122"/>
      <c r="E71" s="122"/>
      <c r="F71" s="122"/>
      <c r="G71" s="122"/>
      <c r="H71" s="122"/>
    </row>
    <row r="72" spans="2:8" x14ac:dyDescent="0.25">
      <c r="B72" s="122"/>
      <c r="C72" s="122"/>
      <c r="D72" s="122"/>
      <c r="E72" s="155"/>
      <c r="F72" s="122"/>
      <c r="G72" s="156"/>
      <c r="H72" s="122"/>
    </row>
    <row r="73" spans="2:8" x14ac:dyDescent="0.25">
      <c r="B73" s="122"/>
      <c r="C73" s="122"/>
      <c r="D73" s="122"/>
      <c r="E73" s="155"/>
      <c r="F73" s="122"/>
      <c r="G73" s="122"/>
      <c r="H73" s="122"/>
    </row>
    <row r="74" spans="2:8" x14ac:dyDescent="0.25">
      <c r="B74" s="122" t="s">
        <v>12</v>
      </c>
      <c r="C74" s="122" t="s">
        <v>12</v>
      </c>
      <c r="D74" s="122"/>
      <c r="E74" s="122"/>
      <c r="F74" s="122" t="s">
        <v>12</v>
      </c>
      <c r="G74" s="122"/>
      <c r="H74" s="122"/>
    </row>
    <row r="75" spans="2:8" x14ac:dyDescent="0.25">
      <c r="B75" s="122" t="s">
        <v>243</v>
      </c>
      <c r="C75" s="122" t="s">
        <v>244</v>
      </c>
      <c r="D75" s="122"/>
      <c r="E75" s="122"/>
      <c r="F75" s="122" t="s">
        <v>245</v>
      </c>
      <c r="G75" s="122"/>
      <c r="H75" s="122"/>
    </row>
    <row r="76" spans="2:8" x14ac:dyDescent="0.25">
      <c r="B76" s="122"/>
      <c r="C76" s="122"/>
      <c r="D76" s="122"/>
      <c r="E76" s="122"/>
      <c r="F76" s="122"/>
      <c r="G76" s="122"/>
      <c r="H76" s="122"/>
    </row>
    <row r="77" spans="2:8" x14ac:dyDescent="0.25">
      <c r="B77" s="122"/>
      <c r="C77" s="122"/>
      <c r="E77" s="105"/>
      <c r="F77" s="105"/>
      <c r="G77" s="156"/>
      <c r="H77" s="122"/>
    </row>
    <row r="78" spans="2:8" x14ac:dyDescent="0.25">
      <c r="B78" s="122" t="s">
        <v>12</v>
      </c>
      <c r="C78" s="122" t="s">
        <v>12</v>
      </c>
      <c r="E78" s="105"/>
      <c r="F78" s="105"/>
      <c r="G78" s="156"/>
      <c r="H78" s="122"/>
    </row>
    <row r="79" spans="2:8" x14ac:dyDescent="0.25">
      <c r="B79" s="122" t="s">
        <v>246</v>
      </c>
      <c r="C79" s="122" t="s">
        <v>247</v>
      </c>
      <c r="D79" s="122"/>
      <c r="E79" s="155"/>
      <c r="F79" s="173"/>
      <c r="G79" s="122"/>
      <c r="H79" s="122"/>
    </row>
    <row r="80" spans="2:8" x14ac:dyDescent="0.25">
      <c r="B80" s="122"/>
      <c r="C80" s="122"/>
      <c r="D80" s="122"/>
      <c r="E80" s="122"/>
      <c r="F80" s="122"/>
      <c r="G80" s="122"/>
      <c r="H80" s="122"/>
    </row>
    <row r="81" spans="2:8" x14ac:dyDescent="0.25">
      <c r="B81" s="153"/>
      <c r="C81" s="153"/>
      <c r="D81" s="122"/>
      <c r="E81" s="153"/>
      <c r="F81" s="153"/>
      <c r="G81" s="153"/>
      <c r="H81" s="153"/>
    </row>
    <row r="82" spans="2:8" x14ac:dyDescent="0.25">
      <c r="B82" s="153"/>
      <c r="C82" s="153"/>
      <c r="D82" s="122"/>
      <c r="E82" s="153"/>
      <c r="F82" s="153"/>
      <c r="G82" s="153"/>
      <c r="H82" s="153"/>
    </row>
    <row r="83" spans="2:8" x14ac:dyDescent="0.25">
      <c r="B83" s="153"/>
      <c r="C83" s="153"/>
      <c r="D83" s="122"/>
      <c r="E83" s="153"/>
      <c r="F83" s="153"/>
      <c r="G83" s="153"/>
      <c r="H83" s="153"/>
    </row>
  </sheetData>
  <mergeCells count="1">
    <mergeCell ref="B1:G1"/>
  </mergeCells>
  <pageMargins left="0.70866141732283472" right="0.70866141732283472" top="0.74803149606299213" bottom="0.19685039370078741" header="0.31496062992125984" footer="0.31496062992125984"/>
  <pageSetup paperSize="9" scale="97" orientation="portrait" r:id="rId1"/>
  <rowBreaks count="1" manualBreakCount="1">
    <brk id="3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AO168"/>
  <sheetViews>
    <sheetView showGridLines="0" view="pageBreakPreview" topLeftCell="A52" zoomScaleNormal="100" zoomScaleSheetLayoutView="100" workbookViewId="0">
      <selection activeCell="F11" sqref="F11"/>
    </sheetView>
  </sheetViews>
  <sheetFormatPr defaultColWidth="9.140625" defaultRowHeight="12.75" x14ac:dyDescent="0.2"/>
  <cols>
    <col min="1" max="1" width="8.7109375" style="5" customWidth="1"/>
    <col min="2" max="2" width="11" style="5" customWidth="1"/>
    <col min="3" max="3" width="17.140625" style="5" customWidth="1"/>
    <col min="4" max="4" width="11.28515625" style="5" customWidth="1"/>
    <col min="5" max="5" width="11.85546875" style="5" customWidth="1"/>
    <col min="6" max="7" width="11.5703125" style="5" customWidth="1"/>
    <col min="8" max="8" width="25.5703125" style="5" customWidth="1"/>
    <col min="9" max="9" width="11.28515625" style="5" customWidth="1"/>
    <col min="10" max="10" width="9.7109375" style="5" customWidth="1"/>
    <col min="11" max="14" width="9.140625" style="5"/>
    <col min="15" max="15" width="10.28515625" style="5" bestFit="1" customWidth="1"/>
    <col min="16" max="16" width="9.85546875" style="5" bestFit="1" customWidth="1"/>
    <col min="17" max="16384" width="9.140625" style="5"/>
  </cols>
  <sheetData>
    <row r="1" spans="1:8" ht="23.25" x14ac:dyDescent="0.35">
      <c r="A1" s="232" t="str">
        <f>+Forside!B12</f>
        <v xml:space="preserve">Siggerud IL </v>
      </c>
      <c r="B1" s="232"/>
      <c r="C1" s="232"/>
      <c r="D1" s="232"/>
      <c r="E1" s="232"/>
      <c r="F1" s="232"/>
      <c r="G1" s="232"/>
      <c r="H1" s="232"/>
    </row>
    <row r="2" spans="1:8" ht="12.75" customHeight="1" x14ac:dyDescent="0.35">
      <c r="A2" s="174"/>
      <c r="D2" s="32"/>
      <c r="E2" s="33"/>
    </row>
    <row r="3" spans="1:8" ht="23.25" customHeight="1" x14ac:dyDescent="0.35">
      <c r="A3" s="233" t="s">
        <v>69</v>
      </c>
      <c r="B3" s="233"/>
      <c r="C3" s="233"/>
      <c r="D3" s="233"/>
      <c r="E3" s="233"/>
      <c r="F3" s="233"/>
      <c r="G3" s="233"/>
      <c r="H3" s="233"/>
    </row>
    <row r="4" spans="1:8" x14ac:dyDescent="0.2">
      <c r="E4" s="7"/>
    </row>
    <row r="5" spans="1:8" ht="12.75" customHeight="1" x14ac:dyDescent="0.2"/>
    <row r="6" spans="1:8" ht="15" x14ac:dyDescent="0.25">
      <c r="A6" s="34" t="s">
        <v>52</v>
      </c>
      <c r="B6" s="34" t="s">
        <v>18</v>
      </c>
    </row>
    <row r="7" spans="1:8" x14ac:dyDescent="0.2">
      <c r="B7" s="35" t="s">
        <v>77</v>
      </c>
    </row>
    <row r="8" spans="1:8" x14ac:dyDescent="0.2">
      <c r="B8" s="35" t="s">
        <v>76</v>
      </c>
    </row>
    <row r="9" spans="1:8" x14ac:dyDescent="0.2">
      <c r="B9" s="35"/>
    </row>
    <row r="10" spans="1:8" x14ac:dyDescent="0.2">
      <c r="B10" s="36" t="s">
        <v>61</v>
      </c>
      <c r="G10" s="31"/>
    </row>
    <row r="11" spans="1:8" x14ac:dyDescent="0.2">
      <c r="B11" s="38" t="s">
        <v>72</v>
      </c>
      <c r="G11" s="31"/>
    </row>
    <row r="12" spans="1:8" x14ac:dyDescent="0.2">
      <c r="B12" s="38" t="s">
        <v>73</v>
      </c>
      <c r="G12" s="31"/>
    </row>
    <row r="13" spans="1:8" x14ac:dyDescent="0.2">
      <c r="B13" s="37"/>
      <c r="G13" s="31"/>
    </row>
    <row r="14" spans="1:8" x14ac:dyDescent="0.2">
      <c r="B14" s="38" t="s">
        <v>78</v>
      </c>
      <c r="G14" s="31"/>
    </row>
    <row r="15" spans="1:8" x14ac:dyDescent="0.2">
      <c r="B15" s="38" t="s">
        <v>114</v>
      </c>
      <c r="G15" s="31"/>
    </row>
    <row r="16" spans="1:8" x14ac:dyDescent="0.2">
      <c r="B16" s="38" t="s">
        <v>115</v>
      </c>
      <c r="G16" s="31"/>
    </row>
    <row r="17" spans="2:10" x14ac:dyDescent="0.2">
      <c r="B17" s="38"/>
      <c r="G17" s="31"/>
    </row>
    <row r="18" spans="2:10" x14ac:dyDescent="0.2">
      <c r="B18" s="37" t="s">
        <v>24</v>
      </c>
    </row>
    <row r="19" spans="2:10" x14ac:dyDescent="0.2">
      <c r="B19" s="38" t="s">
        <v>25</v>
      </c>
    </row>
    <row r="20" spans="2:10" x14ac:dyDescent="0.2">
      <c r="B20" s="38" t="s">
        <v>26</v>
      </c>
    </row>
    <row r="21" spans="2:10" x14ac:dyDescent="0.2">
      <c r="B21" s="38"/>
    </row>
    <row r="22" spans="2:10" x14ac:dyDescent="0.2">
      <c r="B22" s="37" t="s">
        <v>42</v>
      </c>
      <c r="I22" s="31"/>
      <c r="J22" s="31"/>
    </row>
    <row r="23" spans="2:10" x14ac:dyDescent="0.2">
      <c r="B23" s="38" t="s">
        <v>80</v>
      </c>
      <c r="I23" s="31"/>
      <c r="J23" s="31"/>
    </row>
    <row r="24" spans="2:10" x14ac:dyDescent="0.2">
      <c r="B24" s="38" t="s">
        <v>79</v>
      </c>
      <c r="I24" s="31"/>
      <c r="J24" s="31"/>
    </row>
    <row r="25" spans="2:10" x14ac:dyDescent="0.2">
      <c r="B25" s="38"/>
      <c r="I25" s="31"/>
      <c r="J25" s="31"/>
    </row>
    <row r="26" spans="2:10" x14ac:dyDescent="0.2">
      <c r="B26" s="37" t="s">
        <v>62</v>
      </c>
      <c r="I26" s="31"/>
      <c r="J26" s="31"/>
    </row>
    <row r="27" spans="2:10" x14ac:dyDescent="0.2">
      <c r="B27" s="38" t="s">
        <v>60</v>
      </c>
      <c r="I27" s="31"/>
      <c r="J27" s="31"/>
    </row>
    <row r="28" spans="2:10" x14ac:dyDescent="0.2">
      <c r="B28" s="39" t="s">
        <v>27</v>
      </c>
    </row>
    <row r="29" spans="2:10" x14ac:dyDescent="0.2">
      <c r="B29" s="38"/>
    </row>
    <row r="30" spans="2:10" x14ac:dyDescent="0.2">
      <c r="B30" s="37" t="s">
        <v>19</v>
      </c>
    </row>
    <row r="31" spans="2:10" x14ac:dyDescent="0.2">
      <c r="B31" s="35" t="s">
        <v>112</v>
      </c>
    </row>
    <row r="32" spans="2:10" x14ac:dyDescent="0.2">
      <c r="B32" s="35" t="s">
        <v>75</v>
      </c>
    </row>
    <row r="33" spans="1:7" x14ac:dyDescent="0.2">
      <c r="B33" s="5" t="s">
        <v>74</v>
      </c>
    </row>
    <row r="36" spans="1:7" s="31" customFormat="1" ht="15" x14ac:dyDescent="0.25">
      <c r="A36" s="94" t="s">
        <v>53</v>
      </c>
      <c r="B36" s="95" t="s">
        <v>81</v>
      </c>
      <c r="C36" s="52"/>
      <c r="D36" s="52"/>
      <c r="E36" s="52"/>
      <c r="F36" s="52"/>
      <c r="G36" s="52"/>
    </row>
    <row r="37" spans="1:7" s="31" customFormat="1" x14ac:dyDescent="0.2">
      <c r="B37" s="96" t="s">
        <v>21</v>
      </c>
      <c r="C37" s="96"/>
      <c r="D37" s="96"/>
      <c r="E37" s="96"/>
      <c r="F37" s="183">
        <f>F47</f>
        <v>2021</v>
      </c>
      <c r="G37" s="183">
        <f>G47</f>
        <v>2020</v>
      </c>
    </row>
    <row r="38" spans="1:7" s="31" customFormat="1" x14ac:dyDescent="0.2">
      <c r="B38" s="97" t="s">
        <v>82</v>
      </c>
      <c r="F38" s="184">
        <v>91837</v>
      </c>
      <c r="G38" s="184">
        <v>112925</v>
      </c>
    </row>
    <row r="39" spans="1:7" s="31" customFormat="1" x14ac:dyDescent="0.2">
      <c r="B39" s="35" t="s">
        <v>67</v>
      </c>
      <c r="F39" s="206">
        <v>64000</v>
      </c>
      <c r="G39" s="184">
        <v>18000</v>
      </c>
    </row>
    <row r="40" spans="1:7" s="31" customFormat="1" x14ac:dyDescent="0.2">
      <c r="B40" s="98" t="s">
        <v>11</v>
      </c>
      <c r="C40" s="99"/>
      <c r="D40" s="99"/>
      <c r="E40" s="99"/>
      <c r="F40" s="185">
        <f>SUM(F38:F39)</f>
        <v>155837</v>
      </c>
      <c r="G40" s="185">
        <f>SUM(G38:G39)</f>
        <v>130925</v>
      </c>
    </row>
    <row r="41" spans="1:7" s="31" customFormat="1" x14ac:dyDescent="0.2">
      <c r="B41" s="52"/>
      <c r="C41" s="52"/>
      <c r="D41" s="52"/>
      <c r="E41" s="52"/>
      <c r="F41" s="205"/>
      <c r="G41" s="205"/>
    </row>
    <row r="42" spans="1:7" s="31" customFormat="1" x14ac:dyDescent="0.2">
      <c r="B42" s="52" t="s">
        <v>125</v>
      </c>
      <c r="C42" s="52"/>
      <c r="D42" s="52"/>
      <c r="E42" s="52"/>
      <c r="F42" s="205"/>
      <c r="G42" s="205"/>
    </row>
    <row r="43" spans="1:7" s="31" customFormat="1" x14ac:dyDescent="0.2">
      <c r="B43" s="52" t="s">
        <v>126</v>
      </c>
      <c r="C43" s="52"/>
      <c r="D43" s="52"/>
      <c r="E43" s="52"/>
      <c r="F43" s="205"/>
      <c r="G43" s="205"/>
    </row>
    <row r="44" spans="1:7" s="31" customFormat="1" x14ac:dyDescent="0.2">
      <c r="B44" s="52"/>
      <c r="C44" s="52"/>
      <c r="D44" s="52"/>
      <c r="E44" s="52"/>
      <c r="F44" s="205"/>
      <c r="G44" s="205"/>
    </row>
    <row r="45" spans="1:7" x14ac:dyDescent="0.2">
      <c r="F45" s="186"/>
      <c r="G45" s="186"/>
    </row>
    <row r="46" spans="1:7" ht="15" x14ac:dyDescent="0.25">
      <c r="A46" s="34" t="s">
        <v>54</v>
      </c>
      <c r="B46" s="40" t="s">
        <v>100</v>
      </c>
      <c r="C46" s="22"/>
      <c r="D46" s="22"/>
      <c r="E46" s="22"/>
      <c r="F46" s="80"/>
      <c r="G46" s="80"/>
    </row>
    <row r="47" spans="1:7" x14ac:dyDescent="0.2">
      <c r="B47" s="41" t="s">
        <v>21</v>
      </c>
      <c r="C47" s="41"/>
      <c r="D47" s="41"/>
      <c r="E47" s="41"/>
      <c r="F47" s="187">
        <f>+Resultat!C6</f>
        <v>2021</v>
      </c>
      <c r="G47" s="187">
        <f>+F47-1</f>
        <v>2020</v>
      </c>
    </row>
    <row r="48" spans="1:7" x14ac:dyDescent="0.2">
      <c r="B48" s="39" t="s">
        <v>250</v>
      </c>
      <c r="F48" s="184">
        <v>9800</v>
      </c>
      <c r="G48" s="184">
        <v>190521</v>
      </c>
    </row>
    <row r="49" spans="1:9" x14ac:dyDescent="0.2">
      <c r="B49" s="38" t="s">
        <v>87</v>
      </c>
      <c r="F49" s="206">
        <v>128763</v>
      </c>
      <c r="G49" s="184">
        <v>206381</v>
      </c>
      <c r="I49" s="6"/>
    </row>
    <row r="50" spans="1:9" x14ac:dyDescent="0.2">
      <c r="B50" s="38" t="s">
        <v>128</v>
      </c>
      <c r="F50" s="206">
        <v>118006</v>
      </c>
      <c r="G50" s="184">
        <v>133157</v>
      </c>
    </row>
    <row r="51" spans="1:9" x14ac:dyDescent="0.2">
      <c r="B51" s="38" t="s">
        <v>127</v>
      </c>
      <c r="F51" s="184">
        <v>78877</v>
      </c>
      <c r="G51" s="184">
        <v>113982</v>
      </c>
    </row>
    <row r="52" spans="1:9" x14ac:dyDescent="0.2">
      <c r="B52" s="43" t="s">
        <v>11</v>
      </c>
      <c r="C52" s="44"/>
      <c r="D52" s="44"/>
      <c r="E52" s="44"/>
      <c r="F52" s="178">
        <f>SUM(F48:F51)</f>
        <v>335446</v>
      </c>
      <c r="G52" s="178">
        <f>SUM(G48:G51)</f>
        <v>644041</v>
      </c>
    </row>
    <row r="53" spans="1:9" x14ac:dyDescent="0.2">
      <c r="B53" s="19"/>
      <c r="C53" s="22"/>
      <c r="D53" s="22"/>
      <c r="E53" s="22"/>
      <c r="F53" s="188"/>
      <c r="G53" s="188"/>
    </row>
    <row r="54" spans="1:9" x14ac:dyDescent="0.2">
      <c r="B54" s="22" t="s">
        <v>118</v>
      </c>
      <c r="C54" s="22"/>
      <c r="D54" s="22"/>
      <c r="E54" s="22"/>
      <c r="F54" s="188"/>
      <c r="G54" s="188"/>
    </row>
    <row r="55" spans="1:9" x14ac:dyDescent="0.2">
      <c r="B55" s="19"/>
      <c r="C55" s="22" t="s">
        <v>117</v>
      </c>
      <c r="D55" s="22"/>
      <c r="E55" s="22"/>
      <c r="F55" s="188"/>
      <c r="G55" s="188"/>
    </row>
    <row r="56" spans="1:9" x14ac:dyDescent="0.2">
      <c r="B56" s="10"/>
      <c r="F56" s="186"/>
      <c r="G56" s="188"/>
      <c r="H56" s="45"/>
    </row>
    <row r="57" spans="1:9" x14ac:dyDescent="0.2">
      <c r="B57" s="5" t="s">
        <v>248</v>
      </c>
      <c r="F57" s="186"/>
      <c r="G57" s="188"/>
      <c r="H57" s="45"/>
    </row>
    <row r="58" spans="1:9" x14ac:dyDescent="0.2">
      <c r="B58" s="5" t="s">
        <v>120</v>
      </c>
      <c r="F58" s="186"/>
      <c r="G58" s="188"/>
      <c r="H58" s="45"/>
    </row>
    <row r="59" spans="1:9" x14ac:dyDescent="0.2">
      <c r="B59" s="5" t="s">
        <v>119</v>
      </c>
      <c r="F59" s="186"/>
      <c r="G59" s="188"/>
      <c r="H59" s="45"/>
    </row>
    <row r="60" spans="1:9" x14ac:dyDescent="0.2">
      <c r="B60" s="10"/>
      <c r="F60" s="186"/>
      <c r="G60" s="188"/>
      <c r="H60" s="45"/>
    </row>
    <row r="61" spans="1:9" x14ac:dyDescent="0.2">
      <c r="B61" s="10"/>
      <c r="F61" s="186"/>
      <c r="G61" s="188"/>
      <c r="H61" s="45"/>
    </row>
    <row r="62" spans="1:9" ht="15" x14ac:dyDescent="0.25">
      <c r="A62" s="34" t="s">
        <v>55</v>
      </c>
      <c r="B62" s="34" t="s">
        <v>9</v>
      </c>
      <c r="F62" s="186"/>
      <c r="G62" s="188"/>
      <c r="H62" s="45"/>
    </row>
    <row r="63" spans="1:9" x14ac:dyDescent="0.2">
      <c r="B63" s="46" t="s">
        <v>21</v>
      </c>
      <c r="C63" s="47"/>
      <c r="D63" s="46"/>
      <c r="E63" s="46"/>
      <c r="F63" s="189">
        <f>+F47</f>
        <v>2021</v>
      </c>
      <c r="G63" s="189">
        <f>+G47</f>
        <v>2020</v>
      </c>
      <c r="H63" s="45"/>
    </row>
    <row r="64" spans="1:9" x14ac:dyDescent="0.2">
      <c r="B64" s="39" t="s">
        <v>88</v>
      </c>
      <c r="C64" s="39"/>
      <c r="D64" s="39"/>
      <c r="E64" s="38"/>
      <c r="F64" s="184">
        <v>78046</v>
      </c>
      <c r="G64" s="184">
        <v>93600</v>
      </c>
      <c r="H64" s="45"/>
    </row>
    <row r="65" spans="1:20" x14ac:dyDescent="0.2">
      <c r="B65" s="39" t="s">
        <v>104</v>
      </c>
      <c r="C65" s="39"/>
      <c r="D65" s="39"/>
      <c r="E65" s="38"/>
      <c r="F65" s="184">
        <v>180783</v>
      </c>
      <c r="G65" s="184">
        <v>187280</v>
      </c>
      <c r="H65" s="45"/>
    </row>
    <row r="66" spans="1:20" x14ac:dyDescent="0.2">
      <c r="B66" s="38" t="s">
        <v>89</v>
      </c>
      <c r="C66" s="48"/>
      <c r="D66" s="38"/>
      <c r="E66" s="38"/>
      <c r="F66" s="184">
        <v>35000</v>
      </c>
      <c r="G66" s="184">
        <v>61738</v>
      </c>
      <c r="H66" s="45"/>
    </row>
    <row r="67" spans="1:20" x14ac:dyDescent="0.2">
      <c r="B67" s="38" t="s">
        <v>102</v>
      </c>
      <c r="C67" s="48"/>
      <c r="D67" s="38"/>
      <c r="E67" s="38"/>
      <c r="F67" s="184">
        <v>18000</v>
      </c>
      <c r="G67" s="184">
        <v>9000</v>
      </c>
      <c r="H67" s="45"/>
    </row>
    <row r="68" spans="1:20" x14ac:dyDescent="0.2">
      <c r="B68" s="38" t="s">
        <v>129</v>
      </c>
      <c r="C68" s="48"/>
      <c r="D68" s="38"/>
      <c r="E68" s="38"/>
      <c r="F68" s="184">
        <v>3000</v>
      </c>
      <c r="G68" s="184">
        <v>58600</v>
      </c>
      <c r="H68" s="45"/>
    </row>
    <row r="69" spans="1:20" x14ac:dyDescent="0.2">
      <c r="B69" s="38" t="s">
        <v>103</v>
      </c>
      <c r="C69" s="48"/>
      <c r="D69" s="38"/>
      <c r="E69" s="38"/>
      <c r="F69" s="184">
        <v>61925</v>
      </c>
      <c r="G69" s="184"/>
      <c r="H69" s="45"/>
    </row>
    <row r="70" spans="1:20" x14ac:dyDescent="0.2">
      <c r="B70" s="38" t="s">
        <v>9</v>
      </c>
      <c r="C70" s="48"/>
      <c r="D70" s="38"/>
      <c r="E70" s="38"/>
      <c r="F70" s="184">
        <v>153204</v>
      </c>
      <c r="G70" s="184">
        <v>118637</v>
      </c>
      <c r="H70" s="45"/>
    </row>
    <row r="71" spans="1:20" ht="15.75" customHeight="1" x14ac:dyDescent="0.2">
      <c r="B71" s="50" t="s">
        <v>11</v>
      </c>
      <c r="C71" s="51"/>
      <c r="D71" s="50"/>
      <c r="E71" s="50"/>
      <c r="F71" s="190">
        <f>SUM(F64:F70)</f>
        <v>529958</v>
      </c>
      <c r="G71" s="190">
        <f>SUM(G64:G70)</f>
        <v>528855</v>
      </c>
      <c r="H71" s="21"/>
      <c r="K71" s="38"/>
      <c r="L71" s="38"/>
      <c r="M71" s="38"/>
      <c r="N71" s="38"/>
      <c r="O71" s="38"/>
      <c r="P71" s="38"/>
      <c r="Q71" s="38"/>
      <c r="R71" s="38"/>
      <c r="S71" s="38"/>
      <c r="T71" s="38"/>
    </row>
    <row r="72" spans="1:20" ht="15.75" customHeight="1" x14ac:dyDescent="0.2">
      <c r="B72" s="100"/>
      <c r="C72" s="197"/>
      <c r="D72" s="100"/>
      <c r="E72" s="100"/>
      <c r="F72" s="198"/>
      <c r="G72" s="198"/>
      <c r="H72" s="21"/>
      <c r="K72" s="38"/>
      <c r="L72" s="38"/>
      <c r="M72" s="38"/>
      <c r="N72" s="38"/>
      <c r="O72" s="38"/>
      <c r="P72" s="38"/>
      <c r="Q72" s="38"/>
      <c r="R72" s="38"/>
      <c r="S72" s="38"/>
      <c r="T72" s="38"/>
    </row>
    <row r="73" spans="1:20" x14ac:dyDescent="0.2">
      <c r="F73" s="175"/>
      <c r="G73" s="175"/>
      <c r="K73" s="38"/>
      <c r="L73" s="38"/>
      <c r="M73" s="38"/>
      <c r="N73" s="38"/>
      <c r="O73" s="38"/>
      <c r="P73" s="38"/>
      <c r="Q73" s="38"/>
      <c r="R73" s="38"/>
      <c r="S73" s="38"/>
      <c r="T73" s="38"/>
    </row>
    <row r="74" spans="1:20" ht="15" x14ac:dyDescent="0.25">
      <c r="A74" s="34" t="s">
        <v>56</v>
      </c>
      <c r="B74" s="34" t="s">
        <v>116</v>
      </c>
      <c r="F74" s="186"/>
      <c r="G74" s="175"/>
      <c r="K74" s="38"/>
      <c r="L74" s="38"/>
      <c r="M74" s="38"/>
      <c r="N74" s="38"/>
      <c r="O74" s="38"/>
      <c r="P74" s="38"/>
      <c r="Q74" s="38"/>
      <c r="R74" s="38"/>
      <c r="S74" s="38"/>
      <c r="T74" s="38"/>
    </row>
    <row r="75" spans="1:20" ht="15" x14ac:dyDescent="0.25">
      <c r="A75" s="34"/>
      <c r="B75" s="46"/>
      <c r="C75" s="41"/>
      <c r="D75" s="41"/>
      <c r="E75" s="41"/>
      <c r="F75" s="189">
        <f>F63</f>
        <v>2021</v>
      </c>
      <c r="G75" s="189">
        <f>G63</f>
        <v>2020</v>
      </c>
      <c r="K75" s="38"/>
      <c r="L75" s="38"/>
      <c r="M75" s="38"/>
      <c r="N75" s="38"/>
      <c r="O75" s="38"/>
      <c r="P75" s="38"/>
      <c r="Q75" s="38"/>
      <c r="R75" s="38"/>
      <c r="S75" s="38"/>
      <c r="T75" s="38"/>
    </row>
    <row r="76" spans="1:20" ht="15" x14ac:dyDescent="0.25">
      <c r="A76" s="34"/>
      <c r="B76" s="38" t="s">
        <v>130</v>
      </c>
      <c r="F76" s="175">
        <v>6000</v>
      </c>
      <c r="G76" s="175">
        <v>6500</v>
      </c>
      <c r="K76" s="38"/>
      <c r="L76" s="38"/>
      <c r="M76" s="38"/>
      <c r="N76" s="38"/>
      <c r="O76" s="38"/>
      <c r="P76" s="38"/>
      <c r="Q76" s="38"/>
      <c r="R76" s="38"/>
      <c r="S76" s="38"/>
      <c r="T76" s="38"/>
    </row>
    <row r="77" spans="1:20" ht="15" x14ac:dyDescent="0.25">
      <c r="A77" s="34"/>
      <c r="B77" s="38" t="s">
        <v>131</v>
      </c>
      <c r="F77" s="175">
        <v>47381</v>
      </c>
      <c r="G77" s="175">
        <v>77936</v>
      </c>
      <c r="K77" s="38"/>
      <c r="L77" s="38"/>
      <c r="M77" s="38"/>
      <c r="N77" s="38"/>
      <c r="O77" s="38"/>
      <c r="P77" s="38"/>
      <c r="Q77" s="38"/>
      <c r="R77" s="38"/>
      <c r="S77" s="38"/>
      <c r="T77" s="38"/>
    </row>
    <row r="78" spans="1:20" ht="15" x14ac:dyDescent="0.25">
      <c r="A78" s="34"/>
      <c r="B78" s="38" t="s">
        <v>132</v>
      </c>
      <c r="F78" s="175">
        <v>93312</v>
      </c>
      <c r="G78" s="175">
        <v>80373</v>
      </c>
      <c r="K78" s="38"/>
      <c r="L78" s="38"/>
      <c r="M78" s="38"/>
      <c r="N78" s="38"/>
      <c r="O78" s="38"/>
      <c r="P78" s="38"/>
      <c r="Q78" s="38"/>
      <c r="R78" s="38"/>
      <c r="S78" s="38"/>
      <c r="T78" s="38"/>
    </row>
    <row r="79" spans="1:20" ht="15" x14ac:dyDescent="0.25">
      <c r="A79" s="34"/>
      <c r="B79" s="38" t="s">
        <v>133</v>
      </c>
      <c r="F79" s="175">
        <v>1794</v>
      </c>
      <c r="G79" s="175">
        <v>839</v>
      </c>
      <c r="K79" s="38"/>
      <c r="L79" s="38"/>
      <c r="M79" s="38"/>
      <c r="N79" s="38"/>
      <c r="O79" s="38"/>
      <c r="P79" s="38"/>
      <c r="Q79" s="38"/>
      <c r="R79" s="38"/>
      <c r="S79" s="38"/>
      <c r="T79" s="38"/>
    </row>
    <row r="80" spans="1:20" ht="15" x14ac:dyDescent="0.25">
      <c r="A80" s="34"/>
      <c r="B80" s="38" t="s">
        <v>134</v>
      </c>
      <c r="F80" s="175">
        <v>7948</v>
      </c>
      <c r="G80" s="175">
        <v>18225</v>
      </c>
      <c r="K80" s="38"/>
      <c r="L80" s="38"/>
      <c r="M80" s="38"/>
      <c r="N80" s="38"/>
      <c r="O80" s="38"/>
      <c r="P80" s="38"/>
      <c r="Q80" s="38"/>
      <c r="R80" s="38"/>
      <c r="S80" s="38"/>
      <c r="T80" s="38"/>
    </row>
    <row r="81" spans="1:20" ht="15" x14ac:dyDescent="0.25">
      <c r="A81" s="34"/>
      <c r="B81" s="50" t="s">
        <v>11</v>
      </c>
      <c r="C81" s="51"/>
      <c r="D81" s="50"/>
      <c r="E81" s="50"/>
      <c r="F81" s="190">
        <f>SUM(F76:F80)</f>
        <v>156435</v>
      </c>
      <c r="G81" s="190">
        <f>SUM(G76:G80)</f>
        <v>183873</v>
      </c>
      <c r="K81" s="38"/>
      <c r="L81" s="38"/>
      <c r="M81" s="38"/>
      <c r="N81" s="38"/>
      <c r="O81" s="38"/>
      <c r="P81" s="38"/>
      <c r="Q81" s="38"/>
      <c r="R81" s="38"/>
      <c r="S81" s="38"/>
      <c r="T81" s="38"/>
    </row>
    <row r="82" spans="1:20" ht="15" x14ac:dyDescent="0.25">
      <c r="A82" s="34"/>
      <c r="B82" s="34"/>
      <c r="F82" s="186"/>
      <c r="G82" s="175"/>
      <c r="K82" s="38"/>
      <c r="L82" s="38"/>
      <c r="M82" s="38"/>
      <c r="N82" s="38"/>
      <c r="O82" s="38"/>
      <c r="P82" s="38"/>
      <c r="Q82" s="38"/>
      <c r="R82" s="38"/>
      <c r="S82" s="38"/>
      <c r="T82" s="38"/>
    </row>
    <row r="83" spans="1:20" x14ac:dyDescent="0.2">
      <c r="B83" s="38"/>
      <c r="C83" s="48"/>
      <c r="D83" s="38"/>
      <c r="E83" s="38"/>
      <c r="F83" s="191"/>
      <c r="G83" s="191"/>
      <c r="H83" s="38"/>
      <c r="I83" s="38"/>
      <c r="K83" s="38"/>
      <c r="L83" s="38"/>
      <c r="M83" s="38"/>
      <c r="N83" s="38"/>
      <c r="O83" s="38"/>
      <c r="P83" s="38"/>
      <c r="Q83" s="38"/>
      <c r="R83" s="38"/>
      <c r="S83" s="38"/>
      <c r="T83" s="38"/>
    </row>
    <row r="84" spans="1:20" x14ac:dyDescent="0.2">
      <c r="B84" s="38"/>
      <c r="C84" s="48"/>
      <c r="D84" s="38"/>
      <c r="E84" s="38"/>
      <c r="F84" s="191"/>
      <c r="G84" s="191"/>
      <c r="H84" s="38"/>
      <c r="I84" s="38"/>
      <c r="K84" s="38"/>
      <c r="L84" s="38"/>
      <c r="M84" s="38"/>
      <c r="N84" s="38"/>
      <c r="O84" s="38"/>
      <c r="P84" s="38"/>
      <c r="Q84" s="38"/>
      <c r="R84" s="38"/>
      <c r="S84" s="38"/>
      <c r="T84" s="38"/>
    </row>
    <row r="85" spans="1:20" x14ac:dyDescent="0.2">
      <c r="A85" s="53"/>
      <c r="B85" s="54"/>
      <c r="C85" s="54"/>
      <c r="D85" s="22"/>
      <c r="E85" s="22"/>
      <c r="F85" s="54"/>
      <c r="G85" s="80"/>
      <c r="H85" s="54"/>
      <c r="I85" s="22"/>
      <c r="K85" s="38"/>
      <c r="L85" s="38"/>
      <c r="M85" s="38"/>
      <c r="N85" s="38"/>
      <c r="O85" s="38"/>
      <c r="P85" s="38"/>
      <c r="Q85" s="38"/>
      <c r="R85" s="38"/>
      <c r="S85" s="38"/>
      <c r="T85" s="38"/>
    </row>
    <row r="86" spans="1:20" x14ac:dyDescent="0.2">
      <c r="A86" s="53"/>
      <c r="B86" s="54"/>
      <c r="C86" s="54"/>
      <c r="D86" s="22"/>
      <c r="E86" s="22"/>
      <c r="F86" s="54"/>
      <c r="G86" s="80"/>
      <c r="H86" s="54"/>
      <c r="I86" s="22"/>
      <c r="K86" s="38"/>
      <c r="L86" s="38"/>
      <c r="M86" s="38"/>
      <c r="N86" s="38"/>
      <c r="O86" s="38"/>
      <c r="P86" s="38"/>
      <c r="Q86" s="38"/>
      <c r="R86" s="38"/>
      <c r="S86" s="38"/>
      <c r="T86" s="38"/>
    </row>
    <row r="87" spans="1:20" ht="15" x14ac:dyDescent="0.25">
      <c r="A87" s="34" t="s">
        <v>57</v>
      </c>
      <c r="B87" s="55" t="s">
        <v>105</v>
      </c>
      <c r="C87" s="22"/>
      <c r="D87" s="22"/>
      <c r="E87" s="22"/>
      <c r="F87" s="54"/>
      <c r="G87" s="80"/>
      <c r="H87" s="54"/>
      <c r="I87" s="22"/>
      <c r="K87" s="38"/>
      <c r="L87" s="38"/>
      <c r="M87" s="38"/>
      <c r="N87" s="38"/>
      <c r="O87" s="38"/>
      <c r="P87" s="38"/>
      <c r="Q87" s="38"/>
      <c r="R87" s="38"/>
      <c r="S87" s="38"/>
      <c r="T87" s="38"/>
    </row>
    <row r="88" spans="1:20" ht="15" x14ac:dyDescent="0.25">
      <c r="A88" s="34"/>
      <c r="B88" s="46" t="s">
        <v>21</v>
      </c>
      <c r="C88" s="47"/>
      <c r="D88" s="46"/>
      <c r="E88" s="46"/>
      <c r="F88" s="189">
        <f>+F75</f>
        <v>2021</v>
      </c>
      <c r="G88" s="189">
        <f>+G75</f>
        <v>2020</v>
      </c>
      <c r="H88" s="54"/>
      <c r="I88" s="22"/>
      <c r="K88" s="38"/>
      <c r="L88" s="38"/>
      <c r="M88" s="38"/>
      <c r="N88" s="38"/>
      <c r="O88" s="38"/>
      <c r="P88" s="38"/>
      <c r="Q88" s="38"/>
      <c r="R88" s="38"/>
      <c r="S88" s="38"/>
      <c r="T88" s="38"/>
    </row>
    <row r="89" spans="1:20" ht="15" x14ac:dyDescent="0.25">
      <c r="A89" s="34"/>
      <c r="B89" s="38" t="s">
        <v>135</v>
      </c>
      <c r="C89" s="48"/>
      <c r="D89" s="38"/>
      <c r="E89" s="38"/>
      <c r="F89" s="184">
        <v>28996</v>
      </c>
      <c r="G89" s="184">
        <v>42243</v>
      </c>
      <c r="H89" s="54"/>
      <c r="I89" s="22"/>
      <c r="K89" s="38"/>
      <c r="L89" s="38"/>
      <c r="M89" s="38"/>
      <c r="N89" s="38"/>
      <c r="O89" s="38"/>
      <c r="P89" s="38"/>
      <c r="Q89" s="38"/>
      <c r="R89" s="38"/>
      <c r="S89" s="38"/>
      <c r="T89" s="38"/>
    </row>
    <row r="90" spans="1:20" x14ac:dyDescent="0.2">
      <c r="A90" s="53"/>
      <c r="B90" s="50" t="s">
        <v>11</v>
      </c>
      <c r="C90" s="51"/>
      <c r="D90" s="50"/>
      <c r="E90" s="50"/>
      <c r="F90" s="190">
        <f>SUM(F89:F89)</f>
        <v>28996</v>
      </c>
      <c r="G90" s="190">
        <f>SUM(G89:G89)</f>
        <v>42243</v>
      </c>
      <c r="H90" s="54"/>
      <c r="I90" s="22"/>
      <c r="K90" s="38"/>
      <c r="L90" s="38"/>
      <c r="M90" s="38"/>
      <c r="N90" s="38"/>
      <c r="O90" s="38"/>
      <c r="P90" s="38"/>
      <c r="Q90" s="38"/>
      <c r="R90" s="38"/>
      <c r="S90" s="38"/>
      <c r="T90" s="38"/>
    </row>
    <row r="91" spans="1:20" x14ac:dyDescent="0.2">
      <c r="A91" s="53"/>
      <c r="B91" s="100"/>
      <c r="C91" s="197"/>
      <c r="D91" s="100"/>
      <c r="E91" s="100"/>
      <c r="F91" s="198"/>
      <c r="G91" s="198"/>
      <c r="H91" s="54"/>
      <c r="I91" s="22"/>
      <c r="K91" s="38"/>
      <c r="L91" s="38"/>
      <c r="M91" s="38"/>
      <c r="N91" s="38"/>
      <c r="O91" s="38"/>
      <c r="P91" s="38"/>
      <c r="Q91" s="38"/>
      <c r="R91" s="38"/>
      <c r="S91" s="38"/>
      <c r="T91" s="38"/>
    </row>
    <row r="92" spans="1:20" x14ac:dyDescent="0.2">
      <c r="A92" s="53"/>
      <c r="B92" s="59"/>
      <c r="C92" s="61"/>
      <c r="D92" s="59"/>
      <c r="E92" s="59"/>
      <c r="F92" s="200"/>
      <c r="G92" s="200"/>
      <c r="H92" s="201"/>
      <c r="I92" s="22"/>
      <c r="K92" s="38"/>
      <c r="L92" s="38"/>
      <c r="M92" s="38"/>
      <c r="N92" s="38"/>
      <c r="O92" s="38"/>
      <c r="P92" s="38"/>
      <c r="Q92" s="38"/>
      <c r="R92" s="38"/>
      <c r="S92" s="38"/>
      <c r="T92" s="38"/>
    </row>
    <row r="93" spans="1:20" ht="15" x14ac:dyDescent="0.25">
      <c r="A93" s="34" t="s">
        <v>83</v>
      </c>
      <c r="B93" s="55" t="s">
        <v>17</v>
      </c>
      <c r="C93" s="22"/>
      <c r="D93" s="22"/>
      <c r="E93" s="22"/>
      <c r="F93" s="54"/>
      <c r="G93" s="80"/>
      <c r="H93" s="54"/>
      <c r="I93" s="22"/>
      <c r="K93" s="38"/>
      <c r="L93" s="38"/>
      <c r="M93" s="38"/>
      <c r="N93" s="38"/>
      <c r="O93" s="38"/>
      <c r="P93" s="38"/>
      <c r="Q93" s="38"/>
      <c r="R93" s="38"/>
      <c r="S93" s="38"/>
      <c r="T93" s="38"/>
    </row>
    <row r="94" spans="1:20" ht="15" x14ac:dyDescent="0.25">
      <c r="A94" s="34"/>
      <c r="B94" s="46" t="s">
        <v>21</v>
      </c>
      <c r="C94" s="47"/>
      <c r="D94" s="46"/>
      <c r="E94" s="46"/>
      <c r="F94" s="189">
        <f>+F47</f>
        <v>2021</v>
      </c>
      <c r="G94" s="189">
        <f>+G47</f>
        <v>2020</v>
      </c>
      <c r="H94" s="54"/>
      <c r="I94" s="22"/>
      <c r="K94" s="38"/>
      <c r="L94" s="38"/>
      <c r="M94" s="38"/>
      <c r="N94" s="38"/>
      <c r="O94" s="38"/>
      <c r="P94" s="38"/>
      <c r="Q94" s="38"/>
      <c r="R94" s="38"/>
      <c r="S94" s="38"/>
      <c r="T94" s="38"/>
    </row>
    <row r="95" spans="1:20" ht="15" x14ac:dyDescent="0.25">
      <c r="A95" s="34"/>
      <c r="B95" s="39" t="s">
        <v>137</v>
      </c>
      <c r="C95" s="39"/>
      <c r="D95" s="39"/>
      <c r="E95" s="38"/>
      <c r="F95" s="184">
        <v>30009</v>
      </c>
      <c r="G95" s="184">
        <v>29306</v>
      </c>
      <c r="H95" s="54"/>
      <c r="I95" s="22"/>
      <c r="K95" s="38"/>
      <c r="L95" s="38"/>
      <c r="M95" s="38"/>
      <c r="N95" s="38"/>
      <c r="O95" s="38"/>
      <c r="P95" s="38"/>
      <c r="Q95" s="38"/>
      <c r="R95" s="38"/>
      <c r="S95" s="38"/>
      <c r="T95" s="38"/>
    </row>
    <row r="96" spans="1:20" ht="15" x14ac:dyDescent="0.25">
      <c r="A96" s="34"/>
      <c r="B96" s="38" t="s">
        <v>15</v>
      </c>
      <c r="C96" s="48"/>
      <c r="D96" s="38"/>
      <c r="E96" s="38"/>
      <c r="F96" s="184">
        <v>24773</v>
      </c>
      <c r="G96" s="184">
        <v>25526</v>
      </c>
      <c r="H96" s="54"/>
      <c r="I96" s="22"/>
      <c r="K96" s="38"/>
      <c r="L96" s="38"/>
      <c r="M96" s="38"/>
      <c r="N96" s="38"/>
      <c r="O96" s="38"/>
      <c r="P96" s="38"/>
      <c r="Q96" s="38"/>
      <c r="R96" s="38"/>
      <c r="S96" s="38"/>
      <c r="T96" s="38"/>
    </row>
    <row r="97" spans="1:20" ht="15" x14ac:dyDescent="0.25">
      <c r="A97" s="34"/>
      <c r="B97" s="38" t="s">
        <v>110</v>
      </c>
      <c r="C97" s="48"/>
      <c r="D97" s="38"/>
      <c r="E97" s="38"/>
      <c r="F97" s="184">
        <v>190960</v>
      </c>
      <c r="G97" s="184">
        <v>225213</v>
      </c>
      <c r="H97" s="54"/>
      <c r="I97" s="22"/>
      <c r="K97" s="38"/>
      <c r="L97" s="38"/>
      <c r="M97" s="38"/>
      <c r="N97" s="38"/>
      <c r="O97" s="38"/>
      <c r="P97" s="38"/>
      <c r="Q97" s="38"/>
      <c r="R97" s="38"/>
      <c r="S97" s="38"/>
      <c r="T97" s="38"/>
    </row>
    <row r="98" spans="1:20" ht="15" x14ac:dyDescent="0.25">
      <c r="A98" s="34"/>
      <c r="B98" s="38" t="s">
        <v>113</v>
      </c>
      <c r="C98" s="48"/>
      <c r="D98" s="38"/>
      <c r="E98" s="38"/>
      <c r="F98" s="184">
        <v>18781</v>
      </c>
      <c r="G98" s="184">
        <v>2250</v>
      </c>
      <c r="H98" s="54"/>
      <c r="I98" s="22"/>
      <c r="K98" s="38"/>
      <c r="L98" s="38"/>
      <c r="M98" s="38"/>
      <c r="N98" s="38"/>
      <c r="O98" s="38"/>
      <c r="P98" s="38"/>
      <c r="Q98" s="38"/>
      <c r="R98" s="38"/>
      <c r="S98" s="38"/>
      <c r="T98" s="38"/>
    </row>
    <row r="99" spans="1:20" ht="15" x14ac:dyDescent="0.25">
      <c r="A99" s="34"/>
      <c r="B99" s="38" t="s">
        <v>139</v>
      </c>
      <c r="C99" s="48"/>
      <c r="D99" s="38"/>
      <c r="E99" s="38"/>
      <c r="F99" s="184">
        <v>52561</v>
      </c>
      <c r="G99" s="184">
        <v>23800</v>
      </c>
      <c r="H99" s="54"/>
      <c r="I99" s="22"/>
      <c r="K99" s="38"/>
      <c r="L99" s="38"/>
      <c r="M99" s="38"/>
      <c r="N99" s="38"/>
      <c r="O99" s="38"/>
      <c r="P99" s="38"/>
      <c r="Q99" s="38"/>
      <c r="R99" s="38"/>
      <c r="S99" s="38"/>
      <c r="T99" s="38"/>
    </row>
    <row r="100" spans="1:20" ht="15" x14ac:dyDescent="0.25">
      <c r="A100" s="34"/>
      <c r="B100" s="38" t="s">
        <v>63</v>
      </c>
      <c r="C100" s="48"/>
      <c r="D100" s="38"/>
      <c r="E100" s="38"/>
      <c r="F100" s="184">
        <v>6122</v>
      </c>
      <c r="G100" s="184">
        <v>7452</v>
      </c>
      <c r="H100" s="54"/>
      <c r="I100" s="22"/>
      <c r="K100" s="38"/>
      <c r="L100" s="38"/>
      <c r="M100" s="38"/>
      <c r="N100" s="38"/>
      <c r="O100" s="38"/>
      <c r="P100" s="38"/>
      <c r="Q100" s="38"/>
      <c r="R100" s="38"/>
      <c r="S100" s="38"/>
      <c r="T100" s="38"/>
    </row>
    <row r="101" spans="1:20" ht="15" x14ac:dyDescent="0.25">
      <c r="A101" s="34"/>
      <c r="B101" s="38" t="s">
        <v>138</v>
      </c>
      <c r="C101" s="48"/>
      <c r="D101" s="38"/>
      <c r="E101" s="38"/>
      <c r="F101" s="184">
        <v>10742</v>
      </c>
      <c r="G101" s="184">
        <v>75656</v>
      </c>
      <c r="H101" s="54"/>
      <c r="I101" s="22"/>
      <c r="K101" s="38"/>
      <c r="L101" s="38"/>
      <c r="M101" s="38"/>
      <c r="N101" s="38"/>
      <c r="O101" s="38"/>
      <c r="P101" s="38"/>
      <c r="Q101" s="38"/>
      <c r="R101" s="38"/>
      <c r="S101" s="38"/>
      <c r="T101" s="38"/>
    </row>
    <row r="102" spans="1:20" ht="15" x14ac:dyDescent="0.25">
      <c r="A102" s="34"/>
      <c r="B102" s="38" t="s">
        <v>108</v>
      </c>
      <c r="C102" s="48"/>
      <c r="D102" s="38"/>
      <c r="E102" s="38"/>
      <c r="F102" s="184">
        <v>52261</v>
      </c>
      <c r="G102" s="184">
        <v>117311</v>
      </c>
      <c r="H102" s="54"/>
      <c r="I102" s="22"/>
      <c r="K102" s="38"/>
      <c r="L102" s="38"/>
      <c r="M102" s="38"/>
      <c r="N102" s="38"/>
      <c r="O102" s="38"/>
      <c r="P102" s="38"/>
      <c r="Q102" s="38"/>
      <c r="R102" s="38"/>
      <c r="S102" s="38"/>
      <c r="T102" s="38"/>
    </row>
    <row r="103" spans="1:20" ht="15" x14ac:dyDescent="0.25">
      <c r="A103" s="34"/>
      <c r="B103" s="38" t="s">
        <v>106</v>
      </c>
      <c r="C103" s="48"/>
      <c r="D103" s="38"/>
      <c r="E103" s="38"/>
      <c r="F103" s="184">
        <v>87153</v>
      </c>
      <c r="G103" s="184">
        <v>84421</v>
      </c>
      <c r="H103" s="54"/>
      <c r="I103" s="22"/>
      <c r="K103" s="38"/>
      <c r="L103" s="38"/>
      <c r="M103" s="38"/>
      <c r="N103" s="38"/>
      <c r="O103" s="38"/>
      <c r="P103" s="38"/>
      <c r="Q103" s="38"/>
      <c r="R103" s="38"/>
      <c r="S103" s="38"/>
      <c r="T103" s="38"/>
    </row>
    <row r="104" spans="1:20" ht="15" x14ac:dyDescent="0.25">
      <c r="A104" s="34"/>
      <c r="B104" s="38" t="s">
        <v>107</v>
      </c>
      <c r="C104" s="48"/>
      <c r="D104" s="38"/>
      <c r="E104" s="38"/>
      <c r="F104" s="184">
        <v>600</v>
      </c>
      <c r="G104" s="184">
        <v>23200</v>
      </c>
      <c r="H104" s="54"/>
      <c r="I104" s="22"/>
      <c r="K104" s="38"/>
      <c r="L104" s="38"/>
      <c r="M104" s="38"/>
      <c r="N104" s="38"/>
      <c r="O104" s="38"/>
      <c r="P104" s="38"/>
      <c r="Q104" s="38"/>
      <c r="R104" s="38"/>
      <c r="S104" s="38"/>
      <c r="T104" s="38"/>
    </row>
    <row r="105" spans="1:20" ht="15" x14ac:dyDescent="0.25">
      <c r="A105" s="34"/>
      <c r="B105" s="38" t="s">
        <v>136</v>
      </c>
      <c r="C105" s="48"/>
      <c r="D105" s="38"/>
      <c r="E105" s="38"/>
      <c r="F105" s="184">
        <v>196806</v>
      </c>
      <c r="G105" s="184">
        <v>55432</v>
      </c>
      <c r="H105" s="54"/>
      <c r="I105" s="22"/>
      <c r="K105" s="38"/>
      <c r="L105" s="38"/>
      <c r="M105" s="38"/>
      <c r="N105" s="38"/>
      <c r="O105" s="38"/>
      <c r="P105" s="38"/>
      <c r="Q105" s="38"/>
      <c r="R105" s="38"/>
      <c r="S105" s="38"/>
      <c r="T105" s="38"/>
    </row>
    <row r="106" spans="1:20" ht="15" x14ac:dyDescent="0.25">
      <c r="A106" s="34"/>
      <c r="B106" s="38" t="s">
        <v>109</v>
      </c>
      <c r="C106" s="48"/>
      <c r="D106" s="38"/>
      <c r="E106" s="38"/>
      <c r="F106" s="184">
        <v>45342</v>
      </c>
      <c r="G106" s="184">
        <v>43653</v>
      </c>
      <c r="H106" s="54"/>
      <c r="I106" s="22"/>
      <c r="K106" s="38"/>
      <c r="L106" s="38"/>
      <c r="M106" s="38"/>
      <c r="N106" s="38"/>
      <c r="O106" s="38"/>
      <c r="P106" s="38"/>
      <c r="Q106" s="38"/>
      <c r="R106" s="38"/>
      <c r="S106" s="38"/>
      <c r="T106" s="38"/>
    </row>
    <row r="107" spans="1:20" x14ac:dyDescent="0.2">
      <c r="A107" s="53"/>
      <c r="B107" s="38" t="s">
        <v>90</v>
      </c>
      <c r="C107" s="48"/>
      <c r="D107" s="38"/>
      <c r="E107" s="38"/>
      <c r="F107" s="184">
        <v>35464</v>
      </c>
      <c r="G107" s="184">
        <v>39501</v>
      </c>
      <c r="H107" s="54"/>
      <c r="I107" s="22"/>
      <c r="K107" s="38"/>
      <c r="L107" s="38"/>
      <c r="M107" s="38"/>
      <c r="N107" s="38"/>
      <c r="O107" s="38"/>
      <c r="P107" s="38"/>
      <c r="Q107" s="38"/>
      <c r="R107" s="38"/>
      <c r="S107" s="38"/>
      <c r="T107" s="38"/>
    </row>
    <row r="108" spans="1:20" x14ac:dyDescent="0.2">
      <c r="A108" s="53"/>
      <c r="B108" s="50" t="s">
        <v>11</v>
      </c>
      <c r="C108" s="51"/>
      <c r="D108" s="50"/>
      <c r="E108" s="50"/>
      <c r="F108" s="190">
        <f>SUM(F95:F107)</f>
        <v>751574</v>
      </c>
      <c r="G108" s="190">
        <f>SUM(G95:G107)</f>
        <v>752721</v>
      </c>
      <c r="H108" s="54"/>
      <c r="I108" s="22"/>
      <c r="K108" s="38"/>
      <c r="L108" s="38"/>
      <c r="M108" s="38"/>
      <c r="N108" s="38"/>
      <c r="O108" s="38"/>
      <c r="P108" s="38"/>
      <c r="Q108" s="38"/>
      <c r="R108" s="38"/>
      <c r="S108" s="38"/>
      <c r="T108" s="38"/>
    </row>
    <row r="109" spans="1:20" x14ac:dyDescent="0.2">
      <c r="A109" s="53"/>
      <c r="B109" s="54"/>
      <c r="C109" s="54"/>
      <c r="D109" s="22"/>
      <c r="E109" s="22"/>
      <c r="F109" s="54"/>
      <c r="G109" s="80"/>
      <c r="H109" s="54"/>
      <c r="I109" s="22"/>
      <c r="K109" s="38"/>
      <c r="L109" s="38"/>
      <c r="M109" s="38"/>
      <c r="N109" s="38"/>
      <c r="O109" s="38"/>
      <c r="P109" s="38"/>
      <c r="Q109" s="38"/>
      <c r="R109" s="38"/>
      <c r="S109" s="38"/>
      <c r="T109" s="38"/>
    </row>
    <row r="110" spans="1:20" x14ac:dyDescent="0.2">
      <c r="A110" s="53"/>
      <c r="B110" s="54"/>
      <c r="C110" s="54"/>
      <c r="D110" s="22"/>
      <c r="E110" s="22"/>
      <c r="F110" s="54"/>
      <c r="G110" s="80"/>
      <c r="H110" s="54"/>
      <c r="I110" s="22"/>
      <c r="K110" s="38"/>
      <c r="L110" s="38"/>
      <c r="M110" s="38"/>
      <c r="N110" s="38"/>
      <c r="O110" s="38"/>
      <c r="P110" s="38"/>
      <c r="Q110" s="38"/>
      <c r="R110" s="38"/>
      <c r="S110" s="38"/>
      <c r="T110" s="38"/>
    </row>
    <row r="111" spans="1:20" ht="15.75" customHeight="1" x14ac:dyDescent="0.25">
      <c r="A111" s="34" t="s">
        <v>58</v>
      </c>
      <c r="B111" s="58" t="s">
        <v>40</v>
      </c>
      <c r="C111" s="38"/>
      <c r="D111" s="48"/>
      <c r="E111" s="48"/>
      <c r="F111" s="194"/>
      <c r="G111" s="195"/>
      <c r="H111" s="57"/>
      <c r="I111" s="22"/>
    </row>
    <row r="112" spans="1:20" ht="15.75" customHeight="1" x14ac:dyDescent="0.2">
      <c r="A112" s="56"/>
      <c r="B112" s="35" t="s">
        <v>140</v>
      </c>
      <c r="C112" s="38"/>
      <c r="D112" s="48"/>
      <c r="E112" s="48"/>
      <c r="F112" s="194"/>
      <c r="G112" s="195"/>
      <c r="H112" s="57"/>
      <c r="I112" s="22"/>
    </row>
    <row r="113" spans="1:9" ht="15.75" customHeight="1" x14ac:dyDescent="0.2">
      <c r="A113" s="56"/>
      <c r="B113" s="35"/>
      <c r="C113" s="38"/>
      <c r="D113" s="48"/>
      <c r="E113" s="48"/>
      <c r="F113" s="194"/>
      <c r="G113" s="195"/>
      <c r="H113" s="57"/>
      <c r="I113" s="22"/>
    </row>
    <row r="114" spans="1:9" ht="15.75" customHeight="1" x14ac:dyDescent="0.2">
      <c r="A114" s="56"/>
      <c r="B114" s="38"/>
      <c r="C114" s="38"/>
      <c r="D114" s="48"/>
      <c r="E114" s="48"/>
      <c r="F114" s="194"/>
      <c r="G114" s="195"/>
      <c r="H114" s="57"/>
      <c r="I114" s="22"/>
    </row>
    <row r="115" spans="1:9" ht="15" customHeight="1" x14ac:dyDescent="0.25">
      <c r="A115" s="34" t="s">
        <v>64</v>
      </c>
      <c r="B115" s="10" t="s">
        <v>2</v>
      </c>
      <c r="F115" s="186"/>
      <c r="G115" s="186"/>
      <c r="H115" s="21"/>
      <c r="I115" s="22"/>
    </row>
    <row r="116" spans="1:9" x14ac:dyDescent="0.2">
      <c r="A116" s="53"/>
      <c r="B116" s="38" t="s">
        <v>249</v>
      </c>
      <c r="C116" s="38"/>
      <c r="D116" s="38"/>
      <c r="E116" s="38"/>
      <c r="F116" s="38"/>
      <c r="G116" s="38"/>
      <c r="H116" s="22"/>
      <c r="I116" s="22"/>
    </row>
    <row r="117" spans="1:9" x14ac:dyDescent="0.2">
      <c r="A117" s="53"/>
      <c r="B117" s="22"/>
      <c r="C117" s="38"/>
      <c r="D117" s="38"/>
      <c r="E117" s="38"/>
      <c r="F117" s="38"/>
      <c r="G117" s="38"/>
      <c r="H117" s="22"/>
      <c r="I117" s="22"/>
    </row>
    <row r="118" spans="1:9" x14ac:dyDescent="0.2">
      <c r="A118" s="53"/>
      <c r="B118" s="59"/>
      <c r="C118" s="59"/>
      <c r="D118" s="59"/>
      <c r="E118" s="59"/>
      <c r="F118" s="193"/>
      <c r="G118" s="193"/>
      <c r="H118" s="22"/>
      <c r="I118" s="22"/>
    </row>
    <row r="119" spans="1:9" ht="15" x14ac:dyDescent="0.25">
      <c r="A119" s="34" t="s">
        <v>65</v>
      </c>
      <c r="B119" s="58" t="s">
        <v>8</v>
      </c>
      <c r="C119" s="67"/>
      <c r="D119" s="22"/>
      <c r="E119" s="67"/>
      <c r="F119" s="67"/>
      <c r="G119" s="67"/>
      <c r="H119" s="22"/>
      <c r="I119" s="22"/>
    </row>
    <row r="120" spans="1:9" ht="15" customHeight="1" x14ac:dyDescent="0.2">
      <c r="A120" s="64"/>
      <c r="B120" s="46" t="s">
        <v>21</v>
      </c>
      <c r="C120" s="47"/>
      <c r="D120" s="46"/>
      <c r="E120" s="46"/>
      <c r="F120" s="189">
        <f>+F94</f>
        <v>2021</v>
      </c>
      <c r="G120" s="189">
        <f>+G94</f>
        <v>2020</v>
      </c>
      <c r="H120" s="63"/>
      <c r="I120" s="64"/>
    </row>
    <row r="121" spans="1:9" ht="15" customHeight="1" x14ac:dyDescent="0.2">
      <c r="A121" s="64"/>
      <c r="B121" s="143" t="s">
        <v>103</v>
      </c>
      <c r="C121" s="207"/>
      <c r="D121" s="143"/>
      <c r="E121" s="143"/>
      <c r="F121" s="208">
        <v>198423</v>
      </c>
      <c r="G121" s="192">
        <v>163651</v>
      </c>
      <c r="H121" s="63"/>
      <c r="I121" s="64"/>
    </row>
    <row r="122" spans="1:9" ht="15" customHeight="1" x14ac:dyDescent="0.2">
      <c r="A122" s="64"/>
      <c r="B122" s="59" t="s">
        <v>95</v>
      </c>
      <c r="C122" s="61"/>
      <c r="D122" s="59"/>
      <c r="E122" s="59"/>
      <c r="F122" s="192">
        <v>2969866</v>
      </c>
      <c r="G122" s="192">
        <v>2631338</v>
      </c>
      <c r="H122" s="63"/>
      <c r="I122" s="64"/>
    </row>
    <row r="123" spans="1:9" ht="15" customHeight="1" x14ac:dyDescent="0.2">
      <c r="A123" s="64"/>
      <c r="B123" s="59" t="s">
        <v>251</v>
      </c>
      <c r="C123" s="61"/>
      <c r="D123" s="59"/>
      <c r="E123" s="59"/>
      <c r="F123" s="192">
        <v>90311</v>
      </c>
      <c r="G123" s="192">
        <v>334263</v>
      </c>
      <c r="H123" s="63"/>
      <c r="I123" s="64"/>
    </row>
    <row r="124" spans="1:9" x14ac:dyDescent="0.2">
      <c r="A124" s="62"/>
      <c r="B124" s="43" t="s">
        <v>11</v>
      </c>
      <c r="C124" s="44"/>
      <c r="D124" s="44"/>
      <c r="E124" s="65"/>
      <c r="F124" s="196">
        <f>SUM(F121:F123)</f>
        <v>3258600</v>
      </c>
      <c r="G124" s="196">
        <f>SUM(G121:G123)</f>
        <v>3129252</v>
      </c>
      <c r="H124" s="66"/>
      <c r="I124" s="62"/>
    </row>
    <row r="125" spans="1:9" x14ac:dyDescent="0.2">
      <c r="A125" s="62"/>
      <c r="B125" s="19"/>
      <c r="C125" s="22"/>
      <c r="D125" s="22"/>
      <c r="E125" s="62"/>
      <c r="F125" s="209"/>
      <c r="G125" s="209"/>
      <c r="H125" s="66"/>
      <c r="I125" s="62"/>
    </row>
    <row r="126" spans="1:9" x14ac:dyDescent="0.2">
      <c r="A126" s="62"/>
      <c r="B126" s="19"/>
      <c r="C126" s="22"/>
      <c r="D126" s="22"/>
      <c r="E126" s="62"/>
      <c r="F126" s="209"/>
      <c r="G126" s="209"/>
      <c r="H126" s="66"/>
      <c r="I126" s="62"/>
    </row>
    <row r="127" spans="1:9" ht="15" x14ac:dyDescent="0.25">
      <c r="A127" s="34" t="s">
        <v>66</v>
      </c>
      <c r="B127" s="58" t="s">
        <v>124</v>
      </c>
      <c r="C127" s="67"/>
      <c r="D127" s="22"/>
      <c r="E127" s="67"/>
      <c r="F127" s="67"/>
      <c r="G127" s="67"/>
      <c r="H127" s="22"/>
      <c r="I127" s="22"/>
    </row>
    <row r="128" spans="1:9" x14ac:dyDescent="0.2">
      <c r="A128" s="69"/>
      <c r="B128" s="69"/>
      <c r="C128" s="69"/>
      <c r="D128" s="69"/>
      <c r="E128" s="22"/>
      <c r="F128" s="21"/>
      <c r="G128" s="72"/>
      <c r="H128" s="21"/>
      <c r="I128" s="22"/>
    </row>
    <row r="129" spans="1:41" x14ac:dyDescent="0.2">
      <c r="A129" s="69"/>
      <c r="B129" s="68"/>
      <c r="C129" s="68"/>
      <c r="D129" s="68"/>
      <c r="E129" s="22"/>
      <c r="F129" s="21"/>
      <c r="G129" s="72"/>
      <c r="H129" s="21"/>
      <c r="I129" s="19"/>
    </row>
    <row r="130" spans="1:41" x14ac:dyDescent="0.2">
      <c r="A130" s="68"/>
      <c r="B130" s="68"/>
      <c r="C130" s="68"/>
      <c r="D130" s="73"/>
      <c r="E130" s="19"/>
      <c r="F130" s="74"/>
      <c r="G130" s="60"/>
      <c r="H130" s="74"/>
      <c r="I130" s="19"/>
    </row>
    <row r="131" spans="1:41" x14ac:dyDescent="0.2">
      <c r="A131" s="69"/>
      <c r="B131" s="69"/>
      <c r="C131" s="69"/>
      <c r="D131" s="75"/>
      <c r="E131" s="22"/>
      <c r="F131" s="74"/>
      <c r="G131" s="53"/>
      <c r="H131" s="74"/>
      <c r="I131" s="22"/>
    </row>
    <row r="132" spans="1:41" x14ac:dyDescent="0.2">
      <c r="A132" s="76"/>
      <c r="B132" s="76"/>
      <c r="C132" s="22"/>
      <c r="D132" s="22"/>
      <c r="E132" s="22"/>
      <c r="F132" s="19"/>
      <c r="G132" s="19"/>
      <c r="H132" s="19"/>
      <c r="I132" s="22"/>
    </row>
    <row r="133" spans="1:41" x14ac:dyDescent="0.2">
      <c r="A133" s="76"/>
      <c r="B133" s="76"/>
      <c r="C133" s="22"/>
      <c r="D133" s="22"/>
      <c r="E133" s="22"/>
      <c r="F133" s="19"/>
      <c r="G133" s="19"/>
      <c r="H133" s="19"/>
      <c r="I133" s="22"/>
    </row>
    <row r="134" spans="1:41" x14ac:dyDescent="0.2">
      <c r="A134" s="76"/>
      <c r="B134" s="77"/>
      <c r="C134" s="22"/>
      <c r="D134" s="22"/>
      <c r="E134" s="234"/>
      <c r="F134" s="234"/>
      <c r="G134" s="234"/>
      <c r="H134" s="234"/>
      <c r="I134" s="79"/>
    </row>
    <row r="135" spans="1:41" x14ac:dyDescent="0.2">
      <c r="A135" s="76"/>
      <c r="B135" s="76"/>
      <c r="C135" s="22"/>
      <c r="D135" s="22"/>
      <c r="E135" s="23"/>
      <c r="F135" s="80"/>
      <c r="G135" s="23"/>
      <c r="H135" s="80"/>
      <c r="I135" s="79"/>
    </row>
    <row r="136" spans="1:41" s="82" customFormat="1" x14ac:dyDescent="0.2">
      <c r="A136" s="76"/>
      <c r="B136" s="76"/>
      <c r="C136" s="22"/>
      <c r="D136" s="79"/>
      <c r="E136" s="79"/>
      <c r="F136" s="19"/>
      <c r="G136" s="79"/>
      <c r="H136" s="19"/>
      <c r="I136" s="79"/>
      <c r="J136" s="81"/>
      <c r="K136" s="81"/>
      <c r="L136" s="81"/>
      <c r="M136" s="81"/>
      <c r="N136" s="81"/>
      <c r="O136" s="81"/>
      <c r="P136" s="81"/>
      <c r="Q136" s="81"/>
      <c r="R136" s="81"/>
      <c r="S136" s="81"/>
      <c r="T136" s="81"/>
      <c r="U136" s="81"/>
      <c r="V136" s="81"/>
      <c r="W136" s="81"/>
      <c r="X136" s="81"/>
      <c r="Y136" s="81"/>
      <c r="Z136" s="81"/>
      <c r="AA136" s="81"/>
      <c r="AB136" s="81"/>
      <c r="AC136" s="81"/>
      <c r="AD136" s="81"/>
      <c r="AE136" s="81"/>
      <c r="AF136" s="81"/>
      <c r="AG136" s="81"/>
      <c r="AH136" s="81"/>
      <c r="AI136" s="81"/>
      <c r="AJ136" s="81"/>
      <c r="AK136" s="81"/>
      <c r="AL136" s="81"/>
      <c r="AM136" s="81"/>
      <c r="AN136" s="81"/>
      <c r="AO136" s="81"/>
    </row>
    <row r="137" spans="1:41" x14ac:dyDescent="0.2">
      <c r="A137" s="83"/>
      <c r="B137" s="76"/>
      <c r="C137" s="22"/>
      <c r="D137" s="22"/>
      <c r="E137" s="22"/>
      <c r="F137" s="19"/>
      <c r="G137" s="22"/>
      <c r="H137" s="19"/>
      <c r="I137" s="22"/>
    </row>
    <row r="138" spans="1:41" x14ac:dyDescent="0.2">
      <c r="A138" s="84"/>
      <c r="B138" s="84"/>
      <c r="C138" s="22"/>
      <c r="D138" s="22"/>
      <c r="E138" s="21"/>
      <c r="F138" s="21"/>
      <c r="G138" s="21"/>
      <c r="H138" s="21"/>
      <c r="I138" s="22"/>
    </row>
    <row r="139" spans="1:41" x14ac:dyDescent="0.2">
      <c r="A139" s="84"/>
      <c r="B139" s="84"/>
      <c r="C139" s="22"/>
      <c r="D139" s="22"/>
      <c r="E139" s="21"/>
      <c r="F139" s="21"/>
      <c r="G139" s="21"/>
      <c r="H139" s="21"/>
      <c r="I139" s="22"/>
    </row>
    <row r="140" spans="1:41" x14ac:dyDescent="0.2">
      <c r="A140" s="84"/>
      <c r="B140" s="84"/>
      <c r="C140" s="22"/>
      <c r="D140" s="22"/>
      <c r="E140" s="21"/>
      <c r="F140" s="21"/>
      <c r="G140" s="21"/>
      <c r="H140" s="21"/>
      <c r="I140" s="22"/>
    </row>
    <row r="141" spans="1:41" x14ac:dyDescent="0.2">
      <c r="A141" s="84"/>
      <c r="B141" s="84"/>
      <c r="C141" s="22"/>
      <c r="D141" s="22"/>
      <c r="E141" s="21"/>
      <c r="F141" s="21"/>
      <c r="G141" s="21"/>
      <c r="H141" s="21"/>
      <c r="I141" s="22"/>
    </row>
    <row r="142" spans="1:41" x14ac:dyDescent="0.2">
      <c r="A142" s="84"/>
      <c r="B142" s="84"/>
      <c r="C142" s="22"/>
      <c r="D142" s="22"/>
      <c r="E142" s="21"/>
      <c r="F142" s="21"/>
      <c r="G142" s="21"/>
      <c r="H142" s="21"/>
      <c r="I142" s="22"/>
    </row>
    <row r="143" spans="1:41" x14ac:dyDescent="0.2">
      <c r="A143" s="84"/>
      <c r="B143" s="84"/>
      <c r="C143" s="22"/>
      <c r="D143" s="85"/>
      <c r="E143" s="72"/>
      <c r="F143" s="21"/>
      <c r="G143" s="72"/>
      <c r="H143" s="21"/>
      <c r="I143" s="22"/>
    </row>
    <row r="144" spans="1:41" x14ac:dyDescent="0.2">
      <c r="A144" s="84"/>
      <c r="B144" s="84"/>
      <c r="C144" s="22"/>
      <c r="D144" s="86"/>
      <c r="E144" s="72"/>
      <c r="F144" s="21"/>
      <c r="G144" s="72"/>
      <c r="H144" s="21"/>
      <c r="I144" s="22"/>
    </row>
    <row r="145" spans="1:9" x14ac:dyDescent="0.2">
      <c r="A145" s="22"/>
      <c r="B145" s="84"/>
      <c r="C145" s="22"/>
      <c r="D145" s="87"/>
      <c r="E145" s="21"/>
      <c r="F145" s="21"/>
      <c r="G145" s="21"/>
      <c r="H145" s="21"/>
      <c r="I145" s="22"/>
    </row>
    <row r="146" spans="1:9" x14ac:dyDescent="0.2">
      <c r="A146" s="84"/>
      <c r="B146" s="84"/>
      <c r="C146" s="22"/>
      <c r="D146" s="88"/>
      <c r="E146" s="21"/>
      <c r="F146" s="21"/>
      <c r="G146" s="21"/>
      <c r="H146" s="21"/>
      <c r="I146" s="22"/>
    </row>
    <row r="147" spans="1:9" x14ac:dyDescent="0.2">
      <c r="A147" s="89"/>
      <c r="B147" s="84"/>
      <c r="C147" s="22"/>
      <c r="D147" s="88"/>
      <c r="E147" s="72"/>
      <c r="F147" s="72"/>
      <c r="G147" s="72"/>
      <c r="H147" s="72"/>
      <c r="I147" s="22"/>
    </row>
    <row r="148" spans="1:9" x14ac:dyDescent="0.2">
      <c r="A148" s="84"/>
      <c r="B148" s="84"/>
      <c r="C148" s="22"/>
      <c r="D148" s="88"/>
      <c r="E148" s="72"/>
      <c r="F148" s="72"/>
      <c r="G148" s="72"/>
      <c r="H148" s="72"/>
      <c r="I148" s="22"/>
    </row>
    <row r="149" spans="1:9" x14ac:dyDescent="0.2">
      <c r="A149" s="22"/>
      <c r="B149" s="22"/>
      <c r="C149" s="22"/>
      <c r="D149" s="53"/>
      <c r="E149" s="21"/>
      <c r="F149" s="21"/>
      <c r="G149" s="21"/>
      <c r="H149" s="21"/>
      <c r="I149" s="22"/>
    </row>
    <row r="150" spans="1:9" x14ac:dyDescent="0.2">
      <c r="A150" s="22"/>
      <c r="B150" s="22"/>
      <c r="C150" s="22"/>
      <c r="D150" s="22"/>
      <c r="E150" s="22"/>
      <c r="F150" s="22"/>
      <c r="G150" s="22"/>
      <c r="H150" s="22"/>
      <c r="I150" s="22"/>
    </row>
    <row r="151" spans="1:9" s="22" customFormat="1" x14ac:dyDescent="0.2">
      <c r="G151" s="85"/>
      <c r="H151" s="85"/>
    </row>
    <row r="152" spans="1:9" s="22" customFormat="1" ht="15.75" x14ac:dyDescent="0.25">
      <c r="A152" s="70"/>
      <c r="B152" s="90"/>
      <c r="C152" s="71"/>
      <c r="G152" s="85"/>
      <c r="H152" s="72"/>
    </row>
    <row r="153" spans="1:9" s="22" customFormat="1" x14ac:dyDescent="0.2">
      <c r="G153" s="85"/>
    </row>
    <row r="154" spans="1:9" s="22" customFormat="1" x14ac:dyDescent="0.2">
      <c r="G154" s="85"/>
      <c r="H154" s="72"/>
    </row>
    <row r="155" spans="1:9" s="22" customFormat="1" x14ac:dyDescent="0.2">
      <c r="A155" s="91"/>
      <c r="G155" s="85"/>
      <c r="H155" s="72"/>
    </row>
    <row r="156" spans="1:9" s="22" customFormat="1" x14ac:dyDescent="0.2">
      <c r="A156" s="92"/>
      <c r="H156" s="72"/>
    </row>
    <row r="157" spans="1:9" s="22" customFormat="1" ht="20.25" customHeight="1" x14ac:dyDescent="0.2">
      <c r="A157" s="93"/>
      <c r="D157" s="93"/>
      <c r="H157" s="72"/>
    </row>
    <row r="158" spans="1:9" s="22" customFormat="1" x14ac:dyDescent="0.2">
      <c r="A158" s="93"/>
      <c r="D158" s="93"/>
      <c r="H158" s="72"/>
    </row>
    <row r="159" spans="1:9" s="22" customFormat="1" x14ac:dyDescent="0.2">
      <c r="A159" s="93"/>
      <c r="D159" s="93"/>
    </row>
    <row r="160" spans="1:9" s="22" customFormat="1" x14ac:dyDescent="0.2">
      <c r="A160" s="93"/>
      <c r="D160" s="93"/>
      <c r="H160" s="72"/>
    </row>
    <row r="161" spans="1:9" s="22" customFormat="1" x14ac:dyDescent="0.2">
      <c r="A161" s="93"/>
      <c r="D161" s="93"/>
    </row>
    <row r="162" spans="1:9" s="22" customFormat="1" x14ac:dyDescent="0.2">
      <c r="A162" s="93"/>
      <c r="D162" s="93"/>
      <c r="H162" s="85"/>
    </row>
    <row r="163" spans="1:9" s="22" customFormat="1" x14ac:dyDescent="0.2">
      <c r="A163" s="93"/>
      <c r="D163" s="93"/>
      <c r="H163" s="85"/>
    </row>
    <row r="164" spans="1:9" s="22" customFormat="1" x14ac:dyDescent="0.2">
      <c r="H164" s="85"/>
    </row>
    <row r="165" spans="1:9" s="22" customFormat="1" x14ac:dyDescent="0.2"/>
    <row r="166" spans="1:9" x14ac:dyDescent="0.2">
      <c r="A166" s="22"/>
      <c r="B166" s="22"/>
      <c r="C166" s="22"/>
      <c r="D166" s="22"/>
      <c r="E166" s="22"/>
      <c r="F166" s="22"/>
      <c r="G166" s="22"/>
      <c r="H166" s="22"/>
      <c r="I166" s="22"/>
    </row>
    <row r="167" spans="1:9" x14ac:dyDescent="0.2">
      <c r="A167" s="22"/>
      <c r="B167" s="22"/>
      <c r="C167" s="22"/>
      <c r="D167" s="22"/>
      <c r="E167" s="22"/>
      <c r="F167" s="22"/>
      <c r="G167" s="22"/>
      <c r="H167" s="22"/>
      <c r="I167" s="22"/>
    </row>
    <row r="168" spans="1:9" x14ac:dyDescent="0.2">
      <c r="A168" s="22"/>
      <c r="B168" s="22"/>
      <c r="C168" s="22"/>
      <c r="D168" s="22"/>
      <c r="E168" s="22"/>
      <c r="F168" s="22"/>
      <c r="G168" s="22"/>
      <c r="H168" s="22"/>
      <c r="I168" s="22"/>
    </row>
  </sheetData>
  <mergeCells count="4">
    <mergeCell ref="A1:H1"/>
    <mergeCell ref="A3:H3"/>
    <mergeCell ref="E134:F134"/>
    <mergeCell ref="G134:H134"/>
  </mergeCells>
  <phoneticPr fontId="29" type="noConversion"/>
  <printOptions horizontalCentered="1"/>
  <pageMargins left="0.39370078740157483" right="0.39370078740157483" top="0.59055118110236227" bottom="0.39370078740157483" header="0" footer="0"/>
  <pageSetup paperSize="9" scale="88" fitToHeight="15" orientation="portrait" r:id="rId1"/>
  <headerFooter alignWithMargins="0"/>
  <rowBreaks count="2" manualBreakCount="2">
    <brk id="34" max="16383" man="1"/>
    <brk id="84" max="7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2F267-C822-444F-9A72-A80E077AAE6D}">
  <dimension ref="A1:H182"/>
  <sheetViews>
    <sheetView tabSelected="1" topLeftCell="A110" zoomScale="160" zoomScaleNormal="160" workbookViewId="0">
      <selection activeCell="E78" sqref="E78"/>
    </sheetView>
  </sheetViews>
  <sheetFormatPr defaultColWidth="9.140625" defaultRowHeight="15" outlineLevelRow="2" x14ac:dyDescent="0.25"/>
  <cols>
    <col min="1" max="1" width="100" customWidth="1"/>
    <col min="2" max="8" width="17" customWidth="1"/>
    <col min="9" max="9" width="4" customWidth="1"/>
  </cols>
  <sheetData>
    <row r="1" spans="1:8" s="210" customFormat="1" ht="30" customHeight="1" thickBot="1" x14ac:dyDescent="0.3">
      <c r="A1" s="210" t="s">
        <v>142</v>
      </c>
    </row>
    <row r="2" spans="1:8" s="212" customFormat="1" ht="24" customHeight="1" thickBot="1" x14ac:dyDescent="0.3">
      <c r="A2" s="211" t="s">
        <v>143</v>
      </c>
      <c r="B2" s="212" t="s">
        <v>144</v>
      </c>
      <c r="C2" s="212" t="s">
        <v>145</v>
      </c>
      <c r="D2" s="212" t="s">
        <v>146</v>
      </c>
      <c r="E2" s="212" t="s">
        <v>147</v>
      </c>
      <c r="F2" s="212" t="s">
        <v>148</v>
      </c>
      <c r="G2" s="212" t="s">
        <v>149</v>
      </c>
      <c r="H2" s="212" t="s">
        <v>150</v>
      </c>
    </row>
    <row r="3" spans="1:8" s="213" customFormat="1" ht="24" customHeight="1" collapsed="1" x14ac:dyDescent="0.25">
      <c r="A3" s="213" t="s">
        <v>151</v>
      </c>
      <c r="B3" s="214">
        <v>1126.3699999999999</v>
      </c>
      <c r="C3" s="214">
        <v>5002.18</v>
      </c>
      <c r="D3" s="214">
        <v>153483.1</v>
      </c>
      <c r="E3" s="214">
        <v>395446.24</v>
      </c>
      <c r="F3" s="214">
        <v>60395.06</v>
      </c>
      <c r="G3" s="214">
        <v>4146.66</v>
      </c>
      <c r="H3" s="214">
        <v>619599.61</v>
      </c>
    </row>
    <row r="4" spans="1:8" s="215" customFormat="1" ht="17.25" customHeight="1" outlineLevel="1" collapsed="1" x14ac:dyDescent="0.25">
      <c r="A4" s="215" t="s">
        <v>152</v>
      </c>
      <c r="B4" s="216">
        <v>0</v>
      </c>
      <c r="C4" s="216">
        <v>-6000</v>
      </c>
      <c r="D4" s="216">
        <v>10000</v>
      </c>
      <c r="E4" s="216">
        <v>60000</v>
      </c>
      <c r="F4" s="216">
        <v>0</v>
      </c>
      <c r="G4" s="216">
        <v>0</v>
      </c>
      <c r="H4" s="216">
        <v>64000</v>
      </c>
    </row>
    <row r="5" spans="1:8" s="217" customFormat="1" ht="17.25" hidden="1" customHeight="1" outlineLevel="2" collapsed="1" x14ac:dyDescent="0.25">
      <c r="A5" s="217" t="s">
        <v>153</v>
      </c>
      <c r="B5" s="218">
        <v>0</v>
      </c>
      <c r="C5" s="218">
        <v>-6000</v>
      </c>
      <c r="D5" s="218">
        <v>0</v>
      </c>
      <c r="E5" s="218">
        <v>0</v>
      </c>
      <c r="F5" s="218">
        <v>0</v>
      </c>
      <c r="G5" s="218">
        <v>0</v>
      </c>
      <c r="H5" s="218">
        <v>-6000</v>
      </c>
    </row>
    <row r="6" spans="1:8" s="217" customFormat="1" ht="17.25" hidden="1" customHeight="1" outlineLevel="2" collapsed="1" x14ac:dyDescent="0.25">
      <c r="A6" s="217" t="s">
        <v>154</v>
      </c>
      <c r="B6" s="218">
        <v>0</v>
      </c>
      <c r="C6" s="218">
        <v>0</v>
      </c>
      <c r="D6" s="218">
        <v>0</v>
      </c>
      <c r="E6" s="218">
        <v>60000</v>
      </c>
      <c r="F6" s="218">
        <v>0</v>
      </c>
      <c r="G6" s="218">
        <v>0</v>
      </c>
      <c r="H6" s="218">
        <v>60000</v>
      </c>
    </row>
    <row r="7" spans="1:8" s="217" customFormat="1" ht="17.25" hidden="1" customHeight="1" outlineLevel="2" collapsed="1" x14ac:dyDescent="0.25">
      <c r="A7" s="217" t="s">
        <v>155</v>
      </c>
      <c r="B7" s="218">
        <v>0</v>
      </c>
      <c r="C7" s="218">
        <v>0</v>
      </c>
      <c r="D7" s="218">
        <v>10000</v>
      </c>
      <c r="E7" s="218">
        <v>0</v>
      </c>
      <c r="F7" s="218">
        <v>0</v>
      </c>
      <c r="G7" s="218">
        <v>0</v>
      </c>
      <c r="H7" s="218">
        <v>10000</v>
      </c>
    </row>
    <row r="8" spans="1:8" s="215" customFormat="1" ht="17.25" customHeight="1" outlineLevel="1" collapsed="1" x14ac:dyDescent="0.25">
      <c r="A8" s="215" t="s">
        <v>156</v>
      </c>
      <c r="B8" s="216">
        <v>0</v>
      </c>
      <c r="C8" s="216">
        <v>0</v>
      </c>
      <c r="D8" s="216">
        <v>48411.57</v>
      </c>
      <c r="E8" s="216">
        <v>0</v>
      </c>
      <c r="F8" s="216">
        <v>0</v>
      </c>
      <c r="G8" s="216">
        <v>0</v>
      </c>
      <c r="H8" s="216">
        <v>48411.57</v>
      </c>
    </row>
    <row r="9" spans="1:8" s="217" customFormat="1" ht="17.25" hidden="1" customHeight="1" outlineLevel="2" collapsed="1" x14ac:dyDescent="0.25">
      <c r="A9" s="217" t="s">
        <v>155</v>
      </c>
      <c r="B9" s="218">
        <v>0</v>
      </c>
      <c r="C9" s="218">
        <v>0</v>
      </c>
      <c r="D9" s="218">
        <v>48411.57</v>
      </c>
      <c r="E9" s="218">
        <v>0</v>
      </c>
      <c r="F9" s="218">
        <v>0</v>
      </c>
      <c r="G9" s="218">
        <v>0</v>
      </c>
      <c r="H9" s="218">
        <v>48411.57</v>
      </c>
    </row>
    <row r="10" spans="1:8" s="215" customFormat="1" ht="17.25" customHeight="1" outlineLevel="1" collapsed="1" x14ac:dyDescent="0.25">
      <c r="A10" s="215" t="s">
        <v>157</v>
      </c>
      <c r="B10" s="216">
        <v>0</v>
      </c>
      <c r="C10" s="216">
        <v>0</v>
      </c>
      <c r="D10" s="216">
        <v>43425</v>
      </c>
      <c r="E10" s="216">
        <v>0</v>
      </c>
      <c r="F10" s="216">
        <v>0</v>
      </c>
      <c r="G10" s="216">
        <v>0</v>
      </c>
      <c r="H10" s="216">
        <v>43425</v>
      </c>
    </row>
    <row r="11" spans="1:8" s="217" customFormat="1" ht="17.25" hidden="1" customHeight="1" outlineLevel="2" collapsed="1" x14ac:dyDescent="0.25">
      <c r="A11" s="217" t="s">
        <v>155</v>
      </c>
      <c r="B11" s="218">
        <v>0</v>
      </c>
      <c r="C11" s="218">
        <v>0</v>
      </c>
      <c r="D11" s="218">
        <v>43425</v>
      </c>
      <c r="E11" s="218">
        <v>0</v>
      </c>
      <c r="F11" s="218">
        <v>0</v>
      </c>
      <c r="G11" s="218">
        <v>0</v>
      </c>
      <c r="H11" s="218">
        <v>43425</v>
      </c>
    </row>
    <row r="12" spans="1:8" s="215" customFormat="1" ht="17.25" customHeight="1" outlineLevel="1" collapsed="1" x14ac:dyDescent="0.25">
      <c r="A12" s="215" t="s">
        <v>158</v>
      </c>
      <c r="B12" s="216">
        <v>0</v>
      </c>
      <c r="C12" s="216">
        <v>0</v>
      </c>
      <c r="D12" s="216">
        <v>0</v>
      </c>
      <c r="E12" s="216">
        <v>138563</v>
      </c>
      <c r="F12" s="216">
        <v>0</v>
      </c>
      <c r="G12" s="216">
        <v>0</v>
      </c>
      <c r="H12" s="216">
        <v>138563</v>
      </c>
    </row>
    <row r="13" spans="1:8" s="217" customFormat="1" ht="17.25" hidden="1" customHeight="1" outlineLevel="2" collapsed="1" x14ac:dyDescent="0.25">
      <c r="A13" s="217" t="s">
        <v>154</v>
      </c>
      <c r="B13" s="218">
        <v>0</v>
      </c>
      <c r="C13" s="218">
        <v>0</v>
      </c>
      <c r="D13" s="218">
        <v>0</v>
      </c>
      <c r="E13" s="218">
        <v>138563</v>
      </c>
      <c r="F13" s="218">
        <v>0</v>
      </c>
      <c r="G13" s="218">
        <v>0</v>
      </c>
      <c r="H13" s="218">
        <v>138563</v>
      </c>
    </row>
    <row r="14" spans="1:8" s="215" customFormat="1" ht="17.25" customHeight="1" outlineLevel="1" collapsed="1" x14ac:dyDescent="0.25">
      <c r="A14" s="215" t="s">
        <v>159</v>
      </c>
      <c r="B14" s="216">
        <v>1126.3699999999999</v>
      </c>
      <c r="C14" s="216">
        <v>11002.18</v>
      </c>
      <c r="D14" s="216">
        <v>51646.53</v>
      </c>
      <c r="E14" s="216">
        <v>78877</v>
      </c>
      <c r="F14" s="216">
        <v>0</v>
      </c>
      <c r="G14" s="216">
        <v>4146.66</v>
      </c>
      <c r="H14" s="216">
        <v>146798.74</v>
      </c>
    </row>
    <row r="15" spans="1:8" s="217" customFormat="1" ht="17.25" hidden="1" customHeight="1" outlineLevel="2" collapsed="1" x14ac:dyDescent="0.25">
      <c r="A15" s="217" t="s">
        <v>160</v>
      </c>
      <c r="B15" s="218">
        <v>1126.3699999999999</v>
      </c>
      <c r="C15" s="218">
        <v>0</v>
      </c>
      <c r="D15" s="218">
        <v>0</v>
      </c>
      <c r="E15" s="218">
        <v>0</v>
      </c>
      <c r="F15" s="218">
        <v>0</v>
      </c>
      <c r="G15" s="218">
        <v>0</v>
      </c>
      <c r="H15" s="218">
        <v>1126.3699999999999</v>
      </c>
    </row>
    <row r="16" spans="1:8" s="217" customFormat="1" ht="17.25" hidden="1" customHeight="1" outlineLevel="2" collapsed="1" x14ac:dyDescent="0.25">
      <c r="A16" s="217" t="s">
        <v>153</v>
      </c>
      <c r="B16" s="218">
        <v>0</v>
      </c>
      <c r="C16" s="218">
        <v>11002.18</v>
      </c>
      <c r="D16" s="218">
        <v>0</v>
      </c>
      <c r="E16" s="218">
        <v>0</v>
      </c>
      <c r="F16" s="218">
        <v>0</v>
      </c>
      <c r="G16" s="218">
        <v>0</v>
      </c>
      <c r="H16" s="218">
        <v>11002.18</v>
      </c>
    </row>
    <row r="17" spans="1:8" s="217" customFormat="1" ht="17.25" hidden="1" customHeight="1" outlineLevel="2" collapsed="1" x14ac:dyDescent="0.25">
      <c r="A17" s="217" t="s">
        <v>154</v>
      </c>
      <c r="B17" s="218">
        <v>0</v>
      </c>
      <c r="C17" s="218">
        <v>0</v>
      </c>
      <c r="D17" s="218">
        <v>0</v>
      </c>
      <c r="E17" s="218">
        <v>78877</v>
      </c>
      <c r="F17" s="218">
        <v>0</v>
      </c>
      <c r="G17" s="218">
        <v>0</v>
      </c>
      <c r="H17" s="218">
        <v>78877</v>
      </c>
    </row>
    <row r="18" spans="1:8" s="217" customFormat="1" ht="17.25" hidden="1" customHeight="1" outlineLevel="2" collapsed="1" x14ac:dyDescent="0.25">
      <c r="A18" s="217" t="s">
        <v>155</v>
      </c>
      <c r="B18" s="218">
        <v>0</v>
      </c>
      <c r="C18" s="218">
        <v>0</v>
      </c>
      <c r="D18" s="218">
        <v>51646.53</v>
      </c>
      <c r="E18" s="218">
        <v>0</v>
      </c>
      <c r="F18" s="218">
        <v>0</v>
      </c>
      <c r="G18" s="218">
        <v>0</v>
      </c>
      <c r="H18" s="218">
        <v>51646.53</v>
      </c>
    </row>
    <row r="19" spans="1:8" s="217" customFormat="1" ht="17.25" hidden="1" customHeight="1" outlineLevel="2" collapsed="1" x14ac:dyDescent="0.25">
      <c r="A19" s="217" t="s">
        <v>161</v>
      </c>
      <c r="B19" s="218">
        <v>0</v>
      </c>
      <c r="C19" s="218">
        <v>0</v>
      </c>
      <c r="D19" s="218">
        <v>0</v>
      </c>
      <c r="E19" s="218">
        <v>0</v>
      </c>
      <c r="F19" s="218">
        <v>0</v>
      </c>
      <c r="G19" s="218">
        <v>4146.66</v>
      </c>
      <c r="H19" s="218">
        <v>4146.66</v>
      </c>
    </row>
    <row r="20" spans="1:8" s="215" customFormat="1" ht="17.25" customHeight="1" outlineLevel="1" collapsed="1" x14ac:dyDescent="0.25">
      <c r="A20" s="215" t="s">
        <v>162</v>
      </c>
      <c r="B20" s="216">
        <v>0</v>
      </c>
      <c r="C20" s="216">
        <v>0</v>
      </c>
      <c r="D20" s="216">
        <v>0</v>
      </c>
      <c r="E20" s="216">
        <v>118006.23999999999</v>
      </c>
      <c r="F20" s="216">
        <v>0</v>
      </c>
      <c r="G20" s="216">
        <v>0</v>
      </c>
      <c r="H20" s="216">
        <v>118006.23999999999</v>
      </c>
    </row>
    <row r="21" spans="1:8" s="217" customFormat="1" ht="17.25" hidden="1" customHeight="1" outlineLevel="2" collapsed="1" x14ac:dyDescent="0.25">
      <c r="A21" s="217" t="s">
        <v>154</v>
      </c>
      <c r="B21" s="218">
        <v>0</v>
      </c>
      <c r="C21" s="218">
        <v>0</v>
      </c>
      <c r="D21" s="218">
        <v>0</v>
      </c>
      <c r="E21" s="218">
        <v>118006.23999999999</v>
      </c>
      <c r="F21" s="218">
        <v>0</v>
      </c>
      <c r="G21" s="218">
        <v>0</v>
      </c>
      <c r="H21" s="218">
        <v>118006.23999999999</v>
      </c>
    </row>
    <row r="22" spans="1:8" s="215" customFormat="1" ht="17.25" customHeight="1" outlineLevel="1" collapsed="1" x14ac:dyDescent="0.25">
      <c r="A22" s="215" t="s">
        <v>163</v>
      </c>
      <c r="B22" s="216">
        <v>0</v>
      </c>
      <c r="C22" s="216">
        <v>0</v>
      </c>
      <c r="D22" s="216">
        <v>0</v>
      </c>
      <c r="E22" s="216">
        <v>0</v>
      </c>
      <c r="F22" s="216">
        <v>57395.06</v>
      </c>
      <c r="G22" s="216">
        <v>0</v>
      </c>
      <c r="H22" s="216">
        <v>57395.06</v>
      </c>
    </row>
    <row r="23" spans="1:8" s="217" customFormat="1" ht="17.25" hidden="1" customHeight="1" outlineLevel="2" collapsed="1" x14ac:dyDescent="0.25">
      <c r="A23" s="217" t="s">
        <v>164</v>
      </c>
      <c r="B23" s="218">
        <v>0</v>
      </c>
      <c r="C23" s="218">
        <v>0</v>
      </c>
      <c r="D23" s="218">
        <v>0</v>
      </c>
      <c r="E23" s="218">
        <v>0</v>
      </c>
      <c r="F23" s="218">
        <v>57395.06</v>
      </c>
      <c r="G23" s="218">
        <v>0</v>
      </c>
      <c r="H23" s="218">
        <v>57395.06</v>
      </c>
    </row>
    <row r="24" spans="1:8" s="215" customFormat="1" ht="17.25" customHeight="1" outlineLevel="1" collapsed="1" x14ac:dyDescent="0.25">
      <c r="A24" s="215" t="s">
        <v>165</v>
      </c>
      <c r="B24" s="216">
        <v>0</v>
      </c>
      <c r="C24" s="216">
        <v>0</v>
      </c>
      <c r="D24" s="216">
        <v>0</v>
      </c>
      <c r="E24" s="216">
        <v>0</v>
      </c>
      <c r="F24" s="216">
        <v>3000</v>
      </c>
      <c r="G24" s="216">
        <v>0</v>
      </c>
      <c r="H24" s="216">
        <v>3000</v>
      </c>
    </row>
    <row r="25" spans="1:8" s="217" customFormat="1" ht="17.25" hidden="1" customHeight="1" outlineLevel="2" collapsed="1" x14ac:dyDescent="0.25">
      <c r="A25" s="217" t="s">
        <v>164</v>
      </c>
      <c r="B25" s="218">
        <v>0</v>
      </c>
      <c r="C25" s="218">
        <v>0</v>
      </c>
      <c r="D25" s="218">
        <v>0</v>
      </c>
      <c r="E25" s="218">
        <v>0</v>
      </c>
      <c r="F25" s="218">
        <v>3000</v>
      </c>
      <c r="G25" s="218">
        <v>0</v>
      </c>
      <c r="H25" s="218">
        <v>3000</v>
      </c>
    </row>
    <row r="26" spans="1:8" s="213" customFormat="1" ht="24" customHeight="1" x14ac:dyDescent="0.25">
      <c r="A26" s="213" t="s">
        <v>166</v>
      </c>
      <c r="B26" s="214">
        <v>2221</v>
      </c>
      <c r="C26" s="214">
        <v>105963.2</v>
      </c>
      <c r="D26" s="214">
        <v>191300.12</v>
      </c>
      <c r="E26" s="214">
        <v>358527.78</v>
      </c>
      <c r="F26" s="214">
        <v>0</v>
      </c>
      <c r="G26" s="214">
        <v>32704.45</v>
      </c>
      <c r="H26" s="214">
        <v>690716.55</v>
      </c>
    </row>
    <row r="27" spans="1:8" s="215" customFormat="1" ht="17.25" customHeight="1" outlineLevel="1" collapsed="1" x14ac:dyDescent="0.25">
      <c r="A27" s="215" t="s">
        <v>167</v>
      </c>
      <c r="B27" s="216">
        <v>0</v>
      </c>
      <c r="C27" s="216">
        <v>0</v>
      </c>
      <c r="D27" s="216">
        <v>61925.119999999995</v>
      </c>
      <c r="E27" s="216">
        <v>0</v>
      </c>
      <c r="F27" s="216">
        <v>0</v>
      </c>
      <c r="G27" s="216">
        <v>0</v>
      </c>
      <c r="H27" s="216">
        <v>61925.119999999995</v>
      </c>
    </row>
    <row r="28" spans="1:8" s="217" customFormat="1" ht="17.25" hidden="1" customHeight="1" outlineLevel="2" collapsed="1" x14ac:dyDescent="0.25">
      <c r="A28" s="217" t="s">
        <v>155</v>
      </c>
      <c r="B28" s="218">
        <v>0</v>
      </c>
      <c r="C28" s="218">
        <v>0</v>
      </c>
      <c r="D28" s="218">
        <v>61925.119999999995</v>
      </c>
      <c r="E28" s="218">
        <v>0</v>
      </c>
      <c r="F28" s="218">
        <v>0</v>
      </c>
      <c r="G28" s="218">
        <v>0</v>
      </c>
      <c r="H28" s="218">
        <v>61925.119999999995</v>
      </c>
    </row>
    <row r="29" spans="1:8" s="215" customFormat="1" ht="17.25" customHeight="1" outlineLevel="1" collapsed="1" x14ac:dyDescent="0.25">
      <c r="A29" s="215" t="s">
        <v>168</v>
      </c>
      <c r="B29" s="216">
        <v>0</v>
      </c>
      <c r="C29" s="216">
        <v>0</v>
      </c>
      <c r="D29" s="216">
        <v>0</v>
      </c>
      <c r="E29" s="216">
        <v>88949.59</v>
      </c>
      <c r="F29" s="216">
        <v>0</v>
      </c>
      <c r="G29" s="216">
        <v>0</v>
      </c>
      <c r="H29" s="216">
        <v>88949.59</v>
      </c>
    </row>
    <row r="30" spans="1:8" s="217" customFormat="1" ht="17.25" hidden="1" customHeight="1" outlineLevel="2" collapsed="1" x14ac:dyDescent="0.25">
      <c r="A30" s="217" t="s">
        <v>154</v>
      </c>
      <c r="B30" s="218">
        <v>0</v>
      </c>
      <c r="C30" s="218">
        <v>0</v>
      </c>
      <c r="D30" s="218">
        <v>0</v>
      </c>
      <c r="E30" s="218">
        <v>88949.59</v>
      </c>
      <c r="F30" s="218">
        <v>0</v>
      </c>
      <c r="G30" s="218">
        <v>0</v>
      </c>
      <c r="H30" s="218">
        <v>88949.59</v>
      </c>
    </row>
    <row r="31" spans="1:8" s="215" customFormat="1" ht="17.25" customHeight="1" outlineLevel="1" collapsed="1" x14ac:dyDescent="0.25">
      <c r="A31" s="215" t="s">
        <v>169</v>
      </c>
      <c r="B31" s="216">
        <v>0</v>
      </c>
      <c r="C31" s="216">
        <v>0</v>
      </c>
      <c r="D31" s="216">
        <v>0</v>
      </c>
      <c r="E31" s="216">
        <v>78045.63</v>
      </c>
      <c r="F31" s="216">
        <v>0</v>
      </c>
      <c r="G31" s="216">
        <v>0</v>
      </c>
      <c r="H31" s="216">
        <v>78045.63</v>
      </c>
    </row>
    <row r="32" spans="1:8" s="217" customFormat="1" ht="17.25" hidden="1" customHeight="1" outlineLevel="2" collapsed="1" x14ac:dyDescent="0.25">
      <c r="A32" s="217" t="s">
        <v>154</v>
      </c>
      <c r="B32" s="218">
        <v>0</v>
      </c>
      <c r="C32" s="218">
        <v>0</v>
      </c>
      <c r="D32" s="218">
        <v>0</v>
      </c>
      <c r="E32" s="218">
        <v>78045.63</v>
      </c>
      <c r="F32" s="218">
        <v>0</v>
      </c>
      <c r="G32" s="218">
        <v>0</v>
      </c>
      <c r="H32" s="218">
        <v>78045.63</v>
      </c>
    </row>
    <row r="33" spans="1:8" s="215" customFormat="1" ht="17.25" customHeight="1" outlineLevel="1" collapsed="1" x14ac:dyDescent="0.25">
      <c r="A33" s="215" t="s">
        <v>170</v>
      </c>
      <c r="B33" s="216">
        <v>0</v>
      </c>
      <c r="C33" s="216">
        <v>69935</v>
      </c>
      <c r="D33" s="216">
        <v>84375</v>
      </c>
      <c r="E33" s="216">
        <v>179032.56</v>
      </c>
      <c r="F33" s="216">
        <v>0</v>
      </c>
      <c r="G33" s="216">
        <v>11200</v>
      </c>
      <c r="H33" s="216">
        <v>344542.56</v>
      </c>
    </row>
    <row r="34" spans="1:8" s="217" customFormat="1" ht="17.25" hidden="1" customHeight="1" outlineLevel="2" collapsed="1" x14ac:dyDescent="0.25">
      <c r="A34" s="217" t="s">
        <v>153</v>
      </c>
      <c r="B34" s="218">
        <v>0</v>
      </c>
      <c r="C34" s="218">
        <v>69935</v>
      </c>
      <c r="D34" s="218">
        <v>0</v>
      </c>
      <c r="E34" s="218">
        <v>0</v>
      </c>
      <c r="F34" s="218">
        <v>0</v>
      </c>
      <c r="G34" s="218">
        <v>0</v>
      </c>
      <c r="H34" s="218">
        <v>69935</v>
      </c>
    </row>
    <row r="35" spans="1:8" s="217" customFormat="1" ht="17.25" hidden="1" customHeight="1" outlineLevel="2" collapsed="1" x14ac:dyDescent="0.25">
      <c r="A35" s="217" t="s">
        <v>154</v>
      </c>
      <c r="B35" s="218">
        <v>0</v>
      </c>
      <c r="C35" s="218">
        <v>0</v>
      </c>
      <c r="D35" s="218">
        <v>0</v>
      </c>
      <c r="E35" s="218">
        <v>179032.56</v>
      </c>
      <c r="F35" s="218">
        <v>0</v>
      </c>
      <c r="G35" s="218">
        <v>0</v>
      </c>
      <c r="H35" s="218">
        <v>179032.56</v>
      </c>
    </row>
    <row r="36" spans="1:8" s="217" customFormat="1" ht="17.25" hidden="1" customHeight="1" outlineLevel="2" collapsed="1" x14ac:dyDescent="0.25">
      <c r="A36" s="217" t="s">
        <v>155</v>
      </c>
      <c r="B36" s="218">
        <v>0</v>
      </c>
      <c r="C36" s="218">
        <v>0</v>
      </c>
      <c r="D36" s="218">
        <v>84375</v>
      </c>
      <c r="E36" s="218">
        <v>0</v>
      </c>
      <c r="F36" s="218">
        <v>0</v>
      </c>
      <c r="G36" s="218">
        <v>0</v>
      </c>
      <c r="H36" s="218">
        <v>84375</v>
      </c>
    </row>
    <row r="37" spans="1:8" s="217" customFormat="1" ht="17.25" hidden="1" customHeight="1" outlineLevel="2" collapsed="1" x14ac:dyDescent="0.25">
      <c r="A37" s="217" t="s">
        <v>161</v>
      </c>
      <c r="B37" s="218">
        <v>0</v>
      </c>
      <c r="C37" s="218">
        <v>0</v>
      </c>
      <c r="D37" s="218">
        <v>0</v>
      </c>
      <c r="E37" s="218">
        <v>0</v>
      </c>
      <c r="F37" s="218">
        <v>0</v>
      </c>
      <c r="G37" s="218">
        <v>11200</v>
      </c>
      <c r="H37" s="218">
        <v>11200</v>
      </c>
    </row>
    <row r="38" spans="1:8" s="215" customFormat="1" ht="17.25" customHeight="1" outlineLevel="1" collapsed="1" x14ac:dyDescent="0.25">
      <c r="A38" s="215" t="s">
        <v>171</v>
      </c>
      <c r="B38" s="216">
        <v>0</v>
      </c>
      <c r="C38" s="216">
        <v>18000</v>
      </c>
      <c r="D38" s="216">
        <v>0</v>
      </c>
      <c r="E38" s="216">
        <v>0</v>
      </c>
      <c r="F38" s="216">
        <v>0</v>
      </c>
      <c r="G38" s="216">
        <v>0</v>
      </c>
      <c r="H38" s="216">
        <v>18000</v>
      </c>
    </row>
    <row r="39" spans="1:8" s="217" customFormat="1" ht="17.25" hidden="1" customHeight="1" outlineLevel="2" collapsed="1" x14ac:dyDescent="0.25">
      <c r="A39" s="217" t="s">
        <v>153</v>
      </c>
      <c r="B39" s="218">
        <v>0</v>
      </c>
      <c r="C39" s="218">
        <v>18000</v>
      </c>
      <c r="D39" s="218">
        <v>0</v>
      </c>
      <c r="E39" s="218">
        <v>0</v>
      </c>
      <c r="F39" s="218">
        <v>0</v>
      </c>
      <c r="G39" s="218">
        <v>0</v>
      </c>
      <c r="H39" s="218">
        <v>18000</v>
      </c>
    </row>
    <row r="40" spans="1:8" s="215" customFormat="1" ht="17.25" customHeight="1" outlineLevel="1" collapsed="1" x14ac:dyDescent="0.25">
      <c r="A40" s="215" t="s">
        <v>172</v>
      </c>
      <c r="B40" s="216">
        <v>0</v>
      </c>
      <c r="C40" s="216">
        <v>0</v>
      </c>
      <c r="D40" s="216">
        <v>35000</v>
      </c>
      <c r="E40" s="216">
        <v>0</v>
      </c>
      <c r="F40" s="216">
        <v>0</v>
      </c>
      <c r="G40" s="216">
        <v>0</v>
      </c>
      <c r="H40" s="216">
        <v>35000</v>
      </c>
    </row>
    <row r="41" spans="1:8" s="217" customFormat="1" ht="17.25" hidden="1" customHeight="1" outlineLevel="2" collapsed="1" x14ac:dyDescent="0.25">
      <c r="A41" s="217" t="s">
        <v>155</v>
      </c>
      <c r="B41" s="218">
        <v>0</v>
      </c>
      <c r="C41" s="218">
        <v>0</v>
      </c>
      <c r="D41" s="218">
        <v>35000</v>
      </c>
      <c r="E41" s="218">
        <v>0</v>
      </c>
      <c r="F41" s="218">
        <v>0</v>
      </c>
      <c r="G41" s="218">
        <v>0</v>
      </c>
      <c r="H41" s="218">
        <v>35000</v>
      </c>
    </row>
    <row r="42" spans="1:8" s="215" customFormat="1" ht="17.25" customHeight="1" outlineLevel="1" collapsed="1" x14ac:dyDescent="0.25">
      <c r="A42" s="215" t="s">
        <v>173</v>
      </c>
      <c r="B42" s="216">
        <v>2221</v>
      </c>
      <c r="C42" s="216">
        <v>18028.2</v>
      </c>
      <c r="D42" s="216">
        <v>10000</v>
      </c>
      <c r="E42" s="216">
        <v>12500</v>
      </c>
      <c r="F42" s="216">
        <v>0</v>
      </c>
      <c r="G42" s="216">
        <v>21504.45</v>
      </c>
      <c r="H42" s="216">
        <v>64253.649999999994</v>
      </c>
    </row>
    <row r="43" spans="1:8" s="217" customFormat="1" ht="17.25" hidden="1" customHeight="1" outlineLevel="2" collapsed="1" x14ac:dyDescent="0.25">
      <c r="A43" s="217" t="s">
        <v>160</v>
      </c>
      <c r="B43" s="218">
        <v>2221</v>
      </c>
      <c r="C43" s="218">
        <v>0</v>
      </c>
      <c r="D43" s="218">
        <v>0</v>
      </c>
      <c r="E43" s="218">
        <v>0</v>
      </c>
      <c r="F43" s="218">
        <v>0</v>
      </c>
      <c r="G43" s="218">
        <v>0</v>
      </c>
      <c r="H43" s="218">
        <v>2221</v>
      </c>
    </row>
    <row r="44" spans="1:8" s="217" customFormat="1" ht="17.25" hidden="1" customHeight="1" outlineLevel="2" collapsed="1" x14ac:dyDescent="0.25">
      <c r="A44" s="217" t="s">
        <v>153</v>
      </c>
      <c r="B44" s="218">
        <v>0</v>
      </c>
      <c r="C44" s="218">
        <v>18028.2</v>
      </c>
      <c r="D44" s="218">
        <v>0</v>
      </c>
      <c r="E44" s="218">
        <v>0</v>
      </c>
      <c r="F44" s="218">
        <v>0</v>
      </c>
      <c r="G44" s="218">
        <v>0</v>
      </c>
      <c r="H44" s="218">
        <v>18028.2</v>
      </c>
    </row>
    <row r="45" spans="1:8" s="217" customFormat="1" ht="17.25" hidden="1" customHeight="1" outlineLevel="2" collapsed="1" x14ac:dyDescent="0.25">
      <c r="A45" s="217" t="s">
        <v>154</v>
      </c>
      <c r="B45" s="218">
        <v>0</v>
      </c>
      <c r="C45" s="218">
        <v>0</v>
      </c>
      <c r="D45" s="218">
        <v>0</v>
      </c>
      <c r="E45" s="218">
        <v>12500</v>
      </c>
      <c r="F45" s="218">
        <v>0</v>
      </c>
      <c r="G45" s="218">
        <v>0</v>
      </c>
      <c r="H45" s="218">
        <v>12500</v>
      </c>
    </row>
    <row r="46" spans="1:8" s="217" customFormat="1" ht="17.25" hidden="1" customHeight="1" outlineLevel="2" collapsed="1" x14ac:dyDescent="0.25">
      <c r="A46" s="217" t="s">
        <v>155</v>
      </c>
      <c r="B46" s="218">
        <v>0</v>
      </c>
      <c r="C46" s="218">
        <v>0</v>
      </c>
      <c r="D46" s="218">
        <v>10000</v>
      </c>
      <c r="E46" s="218">
        <v>0</v>
      </c>
      <c r="F46" s="218">
        <v>0</v>
      </c>
      <c r="G46" s="218">
        <v>0</v>
      </c>
      <c r="H46" s="218">
        <v>10000</v>
      </c>
    </row>
    <row r="47" spans="1:8" s="217" customFormat="1" ht="17.25" hidden="1" customHeight="1" outlineLevel="2" collapsed="1" x14ac:dyDescent="0.25">
      <c r="A47" s="217" t="s">
        <v>161</v>
      </c>
      <c r="B47" s="218">
        <v>0</v>
      </c>
      <c r="C47" s="218">
        <v>0</v>
      </c>
      <c r="D47" s="218">
        <v>0</v>
      </c>
      <c r="E47" s="218">
        <v>0</v>
      </c>
      <c r="F47" s="218">
        <v>0</v>
      </c>
      <c r="G47" s="218">
        <v>21504.45</v>
      </c>
      <c r="H47" s="218">
        <v>21504.45</v>
      </c>
    </row>
    <row r="48" spans="1:8" s="219" customFormat="1" ht="24" customHeight="1" x14ac:dyDescent="0.25">
      <c r="A48" s="219" t="s">
        <v>174</v>
      </c>
      <c r="B48" s="220">
        <v>3347.37</v>
      </c>
      <c r="C48" s="220">
        <v>110965.38</v>
      </c>
      <c r="D48" s="220">
        <v>344783.22</v>
      </c>
      <c r="E48" s="220">
        <v>753974.02</v>
      </c>
      <c r="F48" s="220">
        <v>60395.06</v>
      </c>
      <c r="G48" s="220">
        <v>36851.11</v>
      </c>
      <c r="H48" s="220">
        <v>1310316.1600000001</v>
      </c>
    </row>
    <row r="49" spans="1:8" s="213" customFormat="1" ht="24" customHeight="1" collapsed="1" x14ac:dyDescent="0.25">
      <c r="A49" s="213" t="s">
        <v>175</v>
      </c>
      <c r="B49" s="214">
        <v>0</v>
      </c>
      <c r="C49" s="214">
        <v>3860.24</v>
      </c>
      <c r="D49" s="214">
        <v>25135.370000000003</v>
      </c>
      <c r="E49" s="214">
        <v>0</v>
      </c>
      <c r="F49" s="214">
        <v>0</v>
      </c>
      <c r="G49" s="214">
        <v>0</v>
      </c>
      <c r="H49" s="214">
        <v>28995.61</v>
      </c>
    </row>
    <row r="50" spans="1:8" s="215" customFormat="1" ht="17.25" customHeight="1" outlineLevel="1" collapsed="1" x14ac:dyDescent="0.25">
      <c r="A50" s="215" t="s">
        <v>176</v>
      </c>
      <c r="B50" s="216">
        <v>0</v>
      </c>
      <c r="C50" s="216">
        <v>3860.24</v>
      </c>
      <c r="D50" s="216">
        <v>29187.370000000003</v>
      </c>
      <c r="E50" s="216">
        <v>0</v>
      </c>
      <c r="F50" s="216">
        <v>0</v>
      </c>
      <c r="G50" s="216">
        <v>0</v>
      </c>
      <c r="H50" s="216">
        <v>33047.61</v>
      </c>
    </row>
    <row r="51" spans="1:8" s="217" customFormat="1" ht="17.25" hidden="1" customHeight="1" outlineLevel="2" collapsed="1" x14ac:dyDescent="0.25">
      <c r="A51" s="217" t="s">
        <v>153</v>
      </c>
      <c r="B51" s="218">
        <v>0</v>
      </c>
      <c r="C51" s="218">
        <v>3860.24</v>
      </c>
      <c r="D51" s="218">
        <v>0</v>
      </c>
      <c r="E51" s="218">
        <v>0</v>
      </c>
      <c r="F51" s="218">
        <v>0</v>
      </c>
      <c r="G51" s="218">
        <v>0</v>
      </c>
      <c r="H51" s="218">
        <v>3860.24</v>
      </c>
    </row>
    <row r="52" spans="1:8" s="217" customFormat="1" ht="17.25" hidden="1" customHeight="1" outlineLevel="2" collapsed="1" x14ac:dyDescent="0.25">
      <c r="A52" s="217" t="s">
        <v>155</v>
      </c>
      <c r="B52" s="218">
        <v>0</v>
      </c>
      <c r="C52" s="218">
        <v>0</v>
      </c>
      <c r="D52" s="218">
        <v>29187.370000000003</v>
      </c>
      <c r="E52" s="218">
        <v>0</v>
      </c>
      <c r="F52" s="218">
        <v>0</v>
      </c>
      <c r="G52" s="218">
        <v>0</v>
      </c>
      <c r="H52" s="218">
        <v>29187.370000000003</v>
      </c>
    </row>
    <row r="53" spans="1:8" s="215" customFormat="1" ht="17.25" customHeight="1" outlineLevel="1" collapsed="1" x14ac:dyDescent="0.25">
      <c r="A53" s="215" t="s">
        <v>177</v>
      </c>
      <c r="B53" s="216">
        <v>0</v>
      </c>
      <c r="C53" s="216">
        <v>0</v>
      </c>
      <c r="D53" s="216">
        <v>-4052</v>
      </c>
      <c r="E53" s="216">
        <v>0</v>
      </c>
      <c r="F53" s="216">
        <v>0</v>
      </c>
      <c r="G53" s="216">
        <v>0</v>
      </c>
      <c r="H53" s="216">
        <v>-4052</v>
      </c>
    </row>
    <row r="54" spans="1:8" s="217" customFormat="1" ht="17.25" hidden="1" customHeight="1" outlineLevel="2" collapsed="1" x14ac:dyDescent="0.25">
      <c r="A54" s="217" t="s">
        <v>155</v>
      </c>
      <c r="B54" s="218">
        <v>0</v>
      </c>
      <c r="C54" s="218">
        <v>0</v>
      </c>
      <c r="D54" s="218">
        <v>-4052</v>
      </c>
      <c r="E54" s="218">
        <v>0</v>
      </c>
      <c r="F54" s="218">
        <v>0</v>
      </c>
      <c r="G54" s="218">
        <v>0</v>
      </c>
      <c r="H54" s="218">
        <v>-4052</v>
      </c>
    </row>
    <row r="55" spans="1:8" s="213" customFormat="1" ht="24" customHeight="1" x14ac:dyDescent="0.25">
      <c r="A55" s="213" t="s">
        <v>178</v>
      </c>
      <c r="B55" s="214">
        <v>0</v>
      </c>
      <c r="C55" s="214">
        <v>0</v>
      </c>
      <c r="D55" s="214">
        <v>0</v>
      </c>
      <c r="E55" s="214">
        <v>289076.8</v>
      </c>
      <c r="F55" s="214">
        <v>0</v>
      </c>
      <c r="G55" s="214">
        <v>0</v>
      </c>
      <c r="H55" s="214">
        <v>289076.8</v>
      </c>
    </row>
    <row r="56" spans="1:8" s="215" customFormat="1" ht="17.25" customHeight="1" outlineLevel="1" collapsed="1" x14ac:dyDescent="0.25">
      <c r="A56" s="215" t="s">
        <v>179</v>
      </c>
      <c r="B56" s="216">
        <v>0</v>
      </c>
      <c r="C56" s="216">
        <v>0</v>
      </c>
      <c r="D56" s="216">
        <v>0</v>
      </c>
      <c r="E56" s="216">
        <v>67921.740000000005</v>
      </c>
      <c r="F56" s="216">
        <v>0</v>
      </c>
      <c r="G56" s="216">
        <v>0</v>
      </c>
      <c r="H56" s="216">
        <v>67921.740000000005</v>
      </c>
    </row>
    <row r="57" spans="1:8" s="217" customFormat="1" ht="17.25" hidden="1" customHeight="1" outlineLevel="2" collapsed="1" x14ac:dyDescent="0.25">
      <c r="A57" s="217" t="s">
        <v>154</v>
      </c>
      <c r="B57" s="218">
        <v>0</v>
      </c>
      <c r="C57" s="218">
        <v>0</v>
      </c>
      <c r="D57" s="218">
        <v>0</v>
      </c>
      <c r="E57" s="218">
        <v>67921.740000000005</v>
      </c>
      <c r="F57" s="218">
        <v>0</v>
      </c>
      <c r="G57" s="218">
        <v>0</v>
      </c>
      <c r="H57" s="218">
        <v>67921.740000000005</v>
      </c>
    </row>
    <row r="58" spans="1:8" s="215" customFormat="1" ht="17.25" customHeight="1" outlineLevel="1" collapsed="1" x14ac:dyDescent="0.25">
      <c r="A58" s="215" t="s">
        <v>180</v>
      </c>
      <c r="B58" s="216">
        <v>0</v>
      </c>
      <c r="C58" s="216">
        <v>0</v>
      </c>
      <c r="D58" s="216">
        <v>0</v>
      </c>
      <c r="E58" s="216">
        <v>57395.06</v>
      </c>
      <c r="F58" s="216">
        <v>0</v>
      </c>
      <c r="G58" s="216">
        <v>0</v>
      </c>
      <c r="H58" s="216">
        <v>57395.06</v>
      </c>
    </row>
    <row r="59" spans="1:8" s="217" customFormat="1" ht="17.25" hidden="1" customHeight="1" outlineLevel="2" collapsed="1" x14ac:dyDescent="0.25">
      <c r="A59" s="217" t="s">
        <v>154</v>
      </c>
      <c r="B59" s="218">
        <v>0</v>
      </c>
      <c r="C59" s="218">
        <v>0</v>
      </c>
      <c r="D59" s="218">
        <v>0</v>
      </c>
      <c r="E59" s="218">
        <v>57395.06</v>
      </c>
      <c r="F59" s="218">
        <v>0</v>
      </c>
      <c r="G59" s="218">
        <v>0</v>
      </c>
      <c r="H59" s="218">
        <v>57395.06</v>
      </c>
    </row>
    <row r="60" spans="1:8" s="215" customFormat="1" ht="17.25" customHeight="1" outlineLevel="1" collapsed="1" x14ac:dyDescent="0.25">
      <c r="A60" s="215" t="s">
        <v>181</v>
      </c>
      <c r="B60" s="216">
        <v>0</v>
      </c>
      <c r="C60" s="216">
        <v>0</v>
      </c>
      <c r="D60" s="216">
        <v>0</v>
      </c>
      <c r="E60" s="216">
        <v>163760</v>
      </c>
      <c r="F60" s="216">
        <v>0</v>
      </c>
      <c r="G60" s="216">
        <v>0</v>
      </c>
      <c r="H60" s="216">
        <v>163760</v>
      </c>
    </row>
    <row r="61" spans="1:8" s="217" customFormat="1" ht="17.25" hidden="1" customHeight="1" outlineLevel="2" collapsed="1" x14ac:dyDescent="0.25">
      <c r="A61" s="217" t="s">
        <v>154</v>
      </c>
      <c r="B61" s="218">
        <v>0</v>
      </c>
      <c r="C61" s="218">
        <v>0</v>
      </c>
      <c r="D61" s="218">
        <v>0</v>
      </c>
      <c r="E61" s="218">
        <v>163760</v>
      </c>
      <c r="F61" s="218">
        <v>0</v>
      </c>
      <c r="G61" s="218">
        <v>0</v>
      </c>
      <c r="H61" s="218">
        <v>163760</v>
      </c>
    </row>
    <row r="62" spans="1:8" s="219" customFormat="1" ht="24" customHeight="1" x14ac:dyDescent="0.25">
      <c r="A62" s="219" t="s">
        <v>182</v>
      </c>
      <c r="B62" s="220">
        <v>0</v>
      </c>
      <c r="C62" s="220">
        <v>3860.24</v>
      </c>
      <c r="D62" s="220">
        <v>25135.370000000003</v>
      </c>
      <c r="E62" s="220">
        <v>289076.8</v>
      </c>
      <c r="F62" s="220">
        <v>0</v>
      </c>
      <c r="G62" s="220">
        <v>0</v>
      </c>
      <c r="H62" s="220">
        <v>318072.40999999997</v>
      </c>
    </row>
    <row r="63" spans="1:8" s="219" customFormat="1" ht="24" customHeight="1" x14ac:dyDescent="0.25">
      <c r="A63" s="219" t="s">
        <v>183</v>
      </c>
      <c r="B63" s="220">
        <v>3347.37</v>
      </c>
      <c r="C63" s="220">
        <v>107105.14</v>
      </c>
      <c r="D63" s="220">
        <v>319647.84999999998</v>
      </c>
      <c r="E63" s="220">
        <v>464897.22000000003</v>
      </c>
      <c r="F63" s="220">
        <v>60395.06</v>
      </c>
      <c r="G63" s="220">
        <v>36851.11</v>
      </c>
      <c r="H63" s="220">
        <v>992243.75000000023</v>
      </c>
    </row>
    <row r="64" spans="1:8" s="213" customFormat="1" ht="24" customHeight="1" collapsed="1" x14ac:dyDescent="0.25">
      <c r="A64" s="213" t="s">
        <v>184</v>
      </c>
      <c r="B64" s="214">
        <v>31950</v>
      </c>
      <c r="C64" s="214">
        <v>1650</v>
      </c>
      <c r="D64" s="214">
        <v>113092.5</v>
      </c>
      <c r="E64" s="214">
        <v>0</v>
      </c>
      <c r="F64" s="214">
        <v>0</v>
      </c>
      <c r="G64" s="214">
        <v>0</v>
      </c>
      <c r="H64" s="214">
        <v>146692.5</v>
      </c>
    </row>
    <row r="65" spans="1:8" s="215" customFormat="1" ht="17.25" customHeight="1" outlineLevel="1" collapsed="1" x14ac:dyDescent="0.25">
      <c r="A65" s="215" t="s">
        <v>185</v>
      </c>
      <c r="B65" s="216">
        <v>0</v>
      </c>
      <c r="C65" s="216">
        <v>0</v>
      </c>
      <c r="D65" s="216">
        <v>6000</v>
      </c>
      <c r="E65" s="216">
        <v>0</v>
      </c>
      <c r="F65" s="216">
        <v>0</v>
      </c>
      <c r="G65" s="216">
        <v>0</v>
      </c>
      <c r="H65" s="216">
        <v>6000</v>
      </c>
    </row>
    <row r="66" spans="1:8" s="217" customFormat="1" ht="17.25" hidden="1" customHeight="1" outlineLevel="2" collapsed="1" x14ac:dyDescent="0.25">
      <c r="A66" s="217" t="s">
        <v>155</v>
      </c>
      <c r="B66" s="218">
        <v>0</v>
      </c>
      <c r="C66" s="218">
        <v>0</v>
      </c>
      <c r="D66" s="218">
        <v>6000</v>
      </c>
      <c r="E66" s="218">
        <v>0</v>
      </c>
      <c r="F66" s="218">
        <v>0</v>
      </c>
      <c r="G66" s="218">
        <v>0</v>
      </c>
      <c r="H66" s="218">
        <v>6000</v>
      </c>
    </row>
    <row r="67" spans="1:8" s="215" customFormat="1" ht="17.25" customHeight="1" outlineLevel="1" collapsed="1" x14ac:dyDescent="0.25">
      <c r="A67" s="215" t="s">
        <v>186</v>
      </c>
      <c r="B67" s="216">
        <v>0</v>
      </c>
      <c r="C67" s="216">
        <v>1650</v>
      </c>
      <c r="D67" s="216">
        <v>33550.5</v>
      </c>
      <c r="E67" s="216">
        <v>0</v>
      </c>
      <c r="F67" s="216">
        <v>0</v>
      </c>
      <c r="G67" s="216">
        <v>0</v>
      </c>
      <c r="H67" s="216">
        <v>35200.5</v>
      </c>
    </row>
    <row r="68" spans="1:8" s="217" customFormat="1" ht="17.25" hidden="1" customHeight="1" outlineLevel="2" collapsed="1" x14ac:dyDescent="0.25">
      <c r="A68" s="217" t="s">
        <v>153</v>
      </c>
      <c r="B68" s="218">
        <v>0</v>
      </c>
      <c r="C68" s="218">
        <v>1650</v>
      </c>
      <c r="D68" s="218">
        <v>0</v>
      </c>
      <c r="E68" s="218">
        <v>0</v>
      </c>
      <c r="F68" s="218">
        <v>0</v>
      </c>
      <c r="G68" s="218">
        <v>0</v>
      </c>
      <c r="H68" s="218">
        <v>1650</v>
      </c>
    </row>
    <row r="69" spans="1:8" s="217" customFormat="1" ht="17.25" hidden="1" customHeight="1" outlineLevel="2" collapsed="1" x14ac:dyDescent="0.25">
      <c r="A69" s="217" t="s">
        <v>155</v>
      </c>
      <c r="B69" s="218">
        <v>0</v>
      </c>
      <c r="C69" s="218">
        <v>0</v>
      </c>
      <c r="D69" s="218">
        <v>33550.5</v>
      </c>
      <c r="E69" s="218">
        <v>0</v>
      </c>
      <c r="F69" s="218">
        <v>0</v>
      </c>
      <c r="G69" s="218">
        <v>0</v>
      </c>
      <c r="H69" s="218">
        <v>33550.5</v>
      </c>
    </row>
    <row r="70" spans="1:8" s="215" customFormat="1" ht="17.25" customHeight="1" outlineLevel="1" collapsed="1" x14ac:dyDescent="0.25">
      <c r="A70" s="215" t="s">
        <v>187</v>
      </c>
      <c r="B70" s="216">
        <v>0</v>
      </c>
      <c r="C70" s="216">
        <v>0</v>
      </c>
      <c r="D70" s="216">
        <v>12180</v>
      </c>
      <c r="E70" s="216">
        <v>0</v>
      </c>
      <c r="F70" s="216">
        <v>0</v>
      </c>
      <c r="G70" s="216">
        <v>0</v>
      </c>
      <c r="H70" s="216">
        <v>12180</v>
      </c>
    </row>
    <row r="71" spans="1:8" s="217" customFormat="1" ht="17.25" hidden="1" customHeight="1" outlineLevel="2" collapsed="1" x14ac:dyDescent="0.25">
      <c r="A71" s="217" t="s">
        <v>155</v>
      </c>
      <c r="B71" s="218">
        <v>0</v>
      </c>
      <c r="C71" s="218">
        <v>0</v>
      </c>
      <c r="D71" s="218">
        <v>12180</v>
      </c>
      <c r="E71" s="218">
        <v>0</v>
      </c>
      <c r="F71" s="218">
        <v>0</v>
      </c>
      <c r="G71" s="218">
        <v>0</v>
      </c>
      <c r="H71" s="218">
        <v>12180</v>
      </c>
    </row>
    <row r="72" spans="1:8" s="215" customFormat="1" ht="17.25" customHeight="1" outlineLevel="1" collapsed="1" x14ac:dyDescent="0.25">
      <c r="A72" s="215" t="s">
        <v>188</v>
      </c>
      <c r="B72" s="216">
        <v>31950</v>
      </c>
      <c r="C72" s="216">
        <v>0</v>
      </c>
      <c r="D72" s="216">
        <v>61362</v>
      </c>
      <c r="E72" s="216">
        <v>0</v>
      </c>
      <c r="F72" s="216">
        <v>0</v>
      </c>
      <c r="G72" s="216">
        <v>0</v>
      </c>
      <c r="H72" s="216">
        <v>93312</v>
      </c>
    </row>
    <row r="73" spans="1:8" s="217" customFormat="1" ht="17.25" hidden="1" customHeight="1" outlineLevel="2" collapsed="1" x14ac:dyDescent="0.25">
      <c r="A73" s="217" t="s">
        <v>160</v>
      </c>
      <c r="B73" s="218">
        <v>31950</v>
      </c>
      <c r="C73" s="218">
        <v>0</v>
      </c>
      <c r="D73" s="218">
        <v>0</v>
      </c>
      <c r="E73" s="218">
        <v>0</v>
      </c>
      <c r="F73" s="218">
        <v>0</v>
      </c>
      <c r="G73" s="218">
        <v>0</v>
      </c>
      <c r="H73" s="218">
        <v>31950</v>
      </c>
    </row>
    <row r="74" spans="1:8" s="217" customFormat="1" ht="17.25" hidden="1" customHeight="1" outlineLevel="2" collapsed="1" x14ac:dyDescent="0.25">
      <c r="A74" s="217" t="s">
        <v>155</v>
      </c>
      <c r="B74" s="218">
        <v>0</v>
      </c>
      <c r="C74" s="218">
        <v>0</v>
      </c>
      <c r="D74" s="218">
        <v>61362</v>
      </c>
      <c r="E74" s="218">
        <v>0</v>
      </c>
      <c r="F74" s="218">
        <v>0</v>
      </c>
      <c r="G74" s="218">
        <v>0</v>
      </c>
      <c r="H74" s="218">
        <v>61362</v>
      </c>
    </row>
    <row r="75" spans="1:8" s="213" customFormat="1" ht="24" customHeight="1" x14ac:dyDescent="0.25">
      <c r="A75" s="213" t="s">
        <v>189</v>
      </c>
      <c r="B75" s="214">
        <v>0</v>
      </c>
      <c r="C75" s="214">
        <v>0</v>
      </c>
      <c r="D75" s="214">
        <v>8875</v>
      </c>
      <c r="E75" s="214">
        <v>867.4</v>
      </c>
      <c r="F75" s="214">
        <v>0</v>
      </c>
      <c r="G75" s="214">
        <v>0</v>
      </c>
      <c r="H75" s="214">
        <v>9742.4</v>
      </c>
    </row>
    <row r="76" spans="1:8" s="215" customFormat="1" ht="17.25" customHeight="1" outlineLevel="1" collapsed="1" x14ac:dyDescent="0.25">
      <c r="A76" s="215" t="s">
        <v>190</v>
      </c>
      <c r="B76" s="216">
        <v>0</v>
      </c>
      <c r="C76" s="216">
        <v>0</v>
      </c>
      <c r="D76" s="216">
        <v>1794</v>
      </c>
      <c r="E76" s="216">
        <v>0</v>
      </c>
      <c r="F76" s="216">
        <v>0</v>
      </c>
      <c r="G76" s="216">
        <v>0</v>
      </c>
      <c r="H76" s="216">
        <v>1794</v>
      </c>
    </row>
    <row r="77" spans="1:8" s="217" customFormat="1" ht="17.25" customHeight="1" outlineLevel="2" collapsed="1" x14ac:dyDescent="0.25">
      <c r="A77" s="217" t="s">
        <v>155</v>
      </c>
      <c r="B77" s="218">
        <v>0</v>
      </c>
      <c r="C77" s="218">
        <v>0</v>
      </c>
      <c r="D77" s="218">
        <v>1794</v>
      </c>
      <c r="E77" s="218">
        <v>0</v>
      </c>
      <c r="F77" s="218">
        <v>0</v>
      </c>
      <c r="G77" s="218">
        <v>0</v>
      </c>
      <c r="H77" s="218">
        <v>1794</v>
      </c>
    </row>
    <row r="78" spans="1:8" s="215" customFormat="1" ht="17.25" customHeight="1" outlineLevel="1" x14ac:dyDescent="0.25">
      <c r="A78" s="215" t="s">
        <v>191</v>
      </c>
      <c r="B78" s="216">
        <v>0</v>
      </c>
      <c r="C78" s="216">
        <v>0</v>
      </c>
      <c r="D78" s="216">
        <v>7081</v>
      </c>
      <c r="E78" s="216">
        <v>867.4</v>
      </c>
      <c r="F78" s="216">
        <v>0</v>
      </c>
      <c r="G78" s="216">
        <v>0</v>
      </c>
      <c r="H78" s="216">
        <v>7948.4</v>
      </c>
    </row>
    <row r="79" spans="1:8" s="217" customFormat="1" ht="17.25" hidden="1" customHeight="1" outlineLevel="2" collapsed="1" x14ac:dyDescent="0.25">
      <c r="A79" s="217" t="s">
        <v>154</v>
      </c>
      <c r="B79" s="218">
        <v>0</v>
      </c>
      <c r="C79" s="218">
        <v>0</v>
      </c>
      <c r="D79" s="218">
        <v>0</v>
      </c>
      <c r="E79" s="218">
        <v>867.4</v>
      </c>
      <c r="F79" s="218">
        <v>0</v>
      </c>
      <c r="G79" s="218">
        <v>0</v>
      </c>
      <c r="H79" s="218">
        <v>867.4</v>
      </c>
    </row>
    <row r="80" spans="1:8" s="217" customFormat="1" ht="17.25" hidden="1" customHeight="1" outlineLevel="2" collapsed="1" x14ac:dyDescent="0.25">
      <c r="A80" s="217" t="s">
        <v>155</v>
      </c>
      <c r="B80" s="218">
        <v>0</v>
      </c>
      <c r="C80" s="218">
        <v>0</v>
      </c>
      <c r="D80" s="218">
        <v>7081</v>
      </c>
      <c r="E80" s="218">
        <v>0</v>
      </c>
      <c r="F80" s="218">
        <v>0</v>
      </c>
      <c r="G80" s="218">
        <v>0</v>
      </c>
      <c r="H80" s="218">
        <v>7081</v>
      </c>
    </row>
    <row r="81" spans="1:8" s="219" customFormat="1" ht="24" customHeight="1" x14ac:dyDescent="0.25">
      <c r="A81" s="219" t="s">
        <v>192</v>
      </c>
      <c r="B81" s="220">
        <v>31950</v>
      </c>
      <c r="C81" s="220">
        <v>1650</v>
      </c>
      <c r="D81" s="220">
        <v>121967.5</v>
      </c>
      <c r="E81" s="220">
        <v>867.4</v>
      </c>
      <c r="F81" s="220">
        <v>0</v>
      </c>
      <c r="G81" s="220">
        <v>0</v>
      </c>
      <c r="H81" s="220">
        <v>156434.9</v>
      </c>
    </row>
    <row r="82" spans="1:8" s="213" customFormat="1" ht="24" customHeight="1" collapsed="1" x14ac:dyDescent="0.25">
      <c r="A82" s="213" t="s">
        <v>193</v>
      </c>
      <c r="B82" s="214">
        <v>0</v>
      </c>
      <c r="C82" s="214">
        <v>0</v>
      </c>
      <c r="D82" s="214">
        <v>600</v>
      </c>
      <c r="E82" s="214">
        <v>0</v>
      </c>
      <c r="F82" s="214">
        <v>30008.750000000004</v>
      </c>
      <c r="G82" s="214">
        <v>0</v>
      </c>
      <c r="H82" s="214">
        <v>30608.750000000004</v>
      </c>
    </row>
    <row r="83" spans="1:8" s="215" customFormat="1" ht="17.25" customHeight="1" outlineLevel="1" collapsed="1" x14ac:dyDescent="0.25">
      <c r="A83" s="215" t="s">
        <v>194</v>
      </c>
      <c r="B83" s="216">
        <v>0</v>
      </c>
      <c r="C83" s="216">
        <v>0</v>
      </c>
      <c r="D83" s="216">
        <v>600</v>
      </c>
      <c r="E83" s="216">
        <v>0</v>
      </c>
      <c r="F83" s="216">
        <v>0</v>
      </c>
      <c r="G83" s="216">
        <v>0</v>
      </c>
      <c r="H83" s="216">
        <v>600</v>
      </c>
    </row>
    <row r="84" spans="1:8" s="217" customFormat="1" ht="17.25" hidden="1" customHeight="1" outlineLevel="2" collapsed="1" x14ac:dyDescent="0.25">
      <c r="A84" s="217" t="s">
        <v>155</v>
      </c>
      <c r="B84" s="218">
        <v>0</v>
      </c>
      <c r="C84" s="218">
        <v>0</v>
      </c>
      <c r="D84" s="218">
        <v>600</v>
      </c>
      <c r="E84" s="218">
        <v>0</v>
      </c>
      <c r="F84" s="218">
        <v>0</v>
      </c>
      <c r="G84" s="218">
        <v>0</v>
      </c>
      <c r="H84" s="218">
        <v>600</v>
      </c>
    </row>
    <row r="85" spans="1:8" s="215" customFormat="1" ht="17.25" customHeight="1" outlineLevel="1" collapsed="1" x14ac:dyDescent="0.25">
      <c r="A85" s="215" t="s">
        <v>195</v>
      </c>
      <c r="B85" s="216">
        <v>0</v>
      </c>
      <c r="C85" s="216">
        <v>0</v>
      </c>
      <c r="D85" s="216">
        <v>0</v>
      </c>
      <c r="E85" s="216">
        <v>0</v>
      </c>
      <c r="F85" s="216">
        <v>6342.9900000000007</v>
      </c>
      <c r="G85" s="216">
        <v>0</v>
      </c>
      <c r="H85" s="216">
        <v>6342.9900000000007</v>
      </c>
    </row>
    <row r="86" spans="1:8" s="217" customFormat="1" ht="17.25" hidden="1" customHeight="1" outlineLevel="2" collapsed="1" x14ac:dyDescent="0.25">
      <c r="A86" s="217" t="s">
        <v>164</v>
      </c>
      <c r="B86" s="218">
        <v>0</v>
      </c>
      <c r="C86" s="218">
        <v>0</v>
      </c>
      <c r="D86" s="218">
        <v>0</v>
      </c>
      <c r="E86" s="218">
        <v>0</v>
      </c>
      <c r="F86" s="218">
        <v>6342.9900000000007</v>
      </c>
      <c r="G86" s="218">
        <v>0</v>
      </c>
      <c r="H86" s="218">
        <v>6342.9900000000007</v>
      </c>
    </row>
    <row r="87" spans="1:8" s="215" customFormat="1" ht="17.25" customHeight="1" outlineLevel="1" collapsed="1" x14ac:dyDescent="0.25">
      <c r="A87" s="215" t="s">
        <v>196</v>
      </c>
      <c r="B87" s="216">
        <v>0</v>
      </c>
      <c r="C87" s="216">
        <v>0</v>
      </c>
      <c r="D87" s="216">
        <v>0</v>
      </c>
      <c r="E87" s="216">
        <v>0</v>
      </c>
      <c r="F87" s="216">
        <v>23665.760000000002</v>
      </c>
      <c r="G87" s="216">
        <v>0</v>
      </c>
      <c r="H87" s="216">
        <v>23665.760000000002</v>
      </c>
    </row>
    <row r="88" spans="1:8" s="217" customFormat="1" ht="17.25" hidden="1" customHeight="1" outlineLevel="2" collapsed="1" x14ac:dyDescent="0.25">
      <c r="A88" s="217" t="s">
        <v>164</v>
      </c>
      <c r="B88" s="218">
        <v>0</v>
      </c>
      <c r="C88" s="218">
        <v>0</v>
      </c>
      <c r="D88" s="218">
        <v>0</v>
      </c>
      <c r="E88" s="218">
        <v>0</v>
      </c>
      <c r="F88" s="218">
        <v>23665.760000000002</v>
      </c>
      <c r="G88" s="218">
        <v>0</v>
      </c>
      <c r="H88" s="218">
        <v>23665.760000000002</v>
      </c>
    </row>
    <row r="89" spans="1:8" s="213" customFormat="1" ht="24" customHeight="1" x14ac:dyDescent="0.25">
      <c r="A89" s="213" t="s">
        <v>197</v>
      </c>
      <c r="B89" s="214">
        <v>3539.7</v>
      </c>
      <c r="C89" s="214">
        <v>0</v>
      </c>
      <c r="D89" s="214">
        <v>0</v>
      </c>
      <c r="E89" s="214">
        <v>193806.25</v>
      </c>
      <c r="F89" s="214">
        <v>0</v>
      </c>
      <c r="G89" s="214">
        <v>0</v>
      </c>
      <c r="H89" s="214">
        <v>197345.95</v>
      </c>
    </row>
    <row r="90" spans="1:8" s="215" customFormat="1" ht="17.25" customHeight="1" outlineLevel="1" collapsed="1" x14ac:dyDescent="0.25">
      <c r="A90" s="215" t="s">
        <v>198</v>
      </c>
      <c r="B90" s="216">
        <v>0</v>
      </c>
      <c r="C90" s="216">
        <v>0</v>
      </c>
      <c r="D90" s="216">
        <v>0</v>
      </c>
      <c r="E90" s="216">
        <v>181306.25</v>
      </c>
      <c r="F90" s="216">
        <v>0</v>
      </c>
      <c r="G90" s="216">
        <v>0</v>
      </c>
      <c r="H90" s="216">
        <v>181306.25</v>
      </c>
    </row>
    <row r="91" spans="1:8" s="217" customFormat="1" ht="17.25" hidden="1" customHeight="1" outlineLevel="2" collapsed="1" x14ac:dyDescent="0.25">
      <c r="A91" s="217" t="s">
        <v>154</v>
      </c>
      <c r="B91" s="218">
        <v>0</v>
      </c>
      <c r="C91" s="218">
        <v>0</v>
      </c>
      <c r="D91" s="218">
        <v>0</v>
      </c>
      <c r="E91" s="218">
        <v>181306.25</v>
      </c>
      <c r="F91" s="218">
        <v>0</v>
      </c>
      <c r="G91" s="218">
        <v>0</v>
      </c>
      <c r="H91" s="218">
        <v>181306.25</v>
      </c>
    </row>
    <row r="92" spans="1:8" s="215" customFormat="1" ht="17.25" customHeight="1" outlineLevel="1" collapsed="1" x14ac:dyDescent="0.25">
      <c r="A92" s="215" t="s">
        <v>199</v>
      </c>
      <c r="B92" s="216">
        <v>0</v>
      </c>
      <c r="C92" s="216">
        <v>0</v>
      </c>
      <c r="D92" s="216">
        <v>0</v>
      </c>
      <c r="E92" s="216">
        <v>12500</v>
      </c>
      <c r="F92" s="216">
        <v>0</v>
      </c>
      <c r="G92" s="216">
        <v>0</v>
      </c>
      <c r="H92" s="216">
        <v>12500</v>
      </c>
    </row>
    <row r="93" spans="1:8" s="217" customFormat="1" ht="17.25" hidden="1" customHeight="1" outlineLevel="2" collapsed="1" x14ac:dyDescent="0.25">
      <c r="A93" s="217" t="s">
        <v>154</v>
      </c>
      <c r="B93" s="218">
        <v>0</v>
      </c>
      <c r="C93" s="218">
        <v>0</v>
      </c>
      <c r="D93" s="218">
        <v>0</v>
      </c>
      <c r="E93" s="218">
        <v>12500</v>
      </c>
      <c r="F93" s="218">
        <v>0</v>
      </c>
      <c r="G93" s="218">
        <v>0</v>
      </c>
      <c r="H93" s="218">
        <v>12500</v>
      </c>
    </row>
    <row r="94" spans="1:8" s="215" customFormat="1" ht="17.25" customHeight="1" outlineLevel="1" collapsed="1" x14ac:dyDescent="0.25">
      <c r="A94" s="215" t="s">
        <v>200</v>
      </c>
      <c r="B94" s="216">
        <v>3000</v>
      </c>
      <c r="C94" s="216">
        <v>0</v>
      </c>
      <c r="D94" s="216">
        <v>0</v>
      </c>
      <c r="E94" s="216">
        <v>0</v>
      </c>
      <c r="F94" s="216">
        <v>0</v>
      </c>
      <c r="G94" s="216">
        <v>0</v>
      </c>
      <c r="H94" s="216">
        <v>3000</v>
      </c>
    </row>
    <row r="95" spans="1:8" s="217" customFormat="1" ht="17.25" hidden="1" customHeight="1" outlineLevel="2" collapsed="1" x14ac:dyDescent="0.25">
      <c r="A95" s="217" t="s">
        <v>160</v>
      </c>
      <c r="B95" s="218">
        <v>3000</v>
      </c>
      <c r="C95" s="218">
        <v>0</v>
      </c>
      <c r="D95" s="218">
        <v>0</v>
      </c>
      <c r="E95" s="218">
        <v>0</v>
      </c>
      <c r="F95" s="218">
        <v>0</v>
      </c>
      <c r="G95" s="218">
        <v>0</v>
      </c>
      <c r="H95" s="218">
        <v>3000</v>
      </c>
    </row>
    <row r="96" spans="1:8" s="215" customFormat="1" ht="17.25" customHeight="1" outlineLevel="1" collapsed="1" x14ac:dyDescent="0.25">
      <c r="A96" s="215" t="s">
        <v>201</v>
      </c>
      <c r="B96" s="216">
        <v>539.70000000000005</v>
      </c>
      <c r="C96" s="216">
        <v>0</v>
      </c>
      <c r="D96" s="216">
        <v>0</v>
      </c>
      <c r="E96" s="216">
        <v>0</v>
      </c>
      <c r="F96" s="216">
        <v>0</v>
      </c>
      <c r="G96" s="216">
        <v>0</v>
      </c>
      <c r="H96" s="216">
        <v>539.70000000000005</v>
      </c>
    </row>
    <row r="97" spans="1:8" s="217" customFormat="1" ht="17.25" hidden="1" customHeight="1" outlineLevel="2" collapsed="1" x14ac:dyDescent="0.25">
      <c r="A97" s="217" t="s">
        <v>160</v>
      </c>
      <c r="B97" s="218">
        <v>539.70000000000005</v>
      </c>
      <c r="C97" s="218">
        <v>0</v>
      </c>
      <c r="D97" s="218">
        <v>0</v>
      </c>
      <c r="E97" s="218">
        <v>0</v>
      </c>
      <c r="F97" s="218">
        <v>0</v>
      </c>
      <c r="G97" s="218">
        <v>0</v>
      </c>
      <c r="H97" s="218">
        <v>539.70000000000005</v>
      </c>
    </row>
    <row r="98" spans="1:8" s="213" customFormat="1" ht="24" customHeight="1" x14ac:dyDescent="0.25">
      <c r="A98" s="213" t="s">
        <v>202</v>
      </c>
      <c r="B98" s="214">
        <v>0</v>
      </c>
      <c r="C98" s="214">
        <v>16500</v>
      </c>
      <c r="D98" s="214">
        <v>36825.599999999999</v>
      </c>
      <c r="E98" s="214">
        <v>1275</v>
      </c>
      <c r="F98" s="214">
        <v>0</v>
      </c>
      <c r="G98" s="214">
        <v>0</v>
      </c>
      <c r="H98" s="214">
        <v>54600.6</v>
      </c>
    </row>
    <row r="99" spans="1:8" s="215" customFormat="1" ht="17.25" customHeight="1" outlineLevel="1" collapsed="1" x14ac:dyDescent="0.25">
      <c r="A99" s="215" t="s">
        <v>203</v>
      </c>
      <c r="B99" s="216">
        <v>0</v>
      </c>
      <c r="C99" s="216">
        <v>0</v>
      </c>
      <c r="D99" s="216">
        <v>764.4</v>
      </c>
      <c r="E99" s="216">
        <v>0</v>
      </c>
      <c r="F99" s="216">
        <v>0</v>
      </c>
      <c r="G99" s="216">
        <v>0</v>
      </c>
      <c r="H99" s="216">
        <v>764.4</v>
      </c>
    </row>
    <row r="100" spans="1:8" s="217" customFormat="1" ht="17.25" hidden="1" customHeight="1" outlineLevel="2" collapsed="1" x14ac:dyDescent="0.25">
      <c r="A100" s="217" t="s">
        <v>155</v>
      </c>
      <c r="B100" s="218">
        <v>0</v>
      </c>
      <c r="C100" s="218">
        <v>0</v>
      </c>
      <c r="D100" s="218">
        <v>764.4</v>
      </c>
      <c r="E100" s="218">
        <v>0</v>
      </c>
      <c r="F100" s="218">
        <v>0</v>
      </c>
      <c r="G100" s="218">
        <v>0</v>
      </c>
      <c r="H100" s="218">
        <v>764.4</v>
      </c>
    </row>
    <row r="101" spans="1:8" s="215" customFormat="1" ht="17.25" customHeight="1" outlineLevel="1" collapsed="1" x14ac:dyDescent="0.25">
      <c r="A101" s="215" t="s">
        <v>204</v>
      </c>
      <c r="B101" s="216">
        <v>0</v>
      </c>
      <c r="C101" s="216">
        <v>16500</v>
      </c>
      <c r="D101" s="216">
        <v>36061.199999999997</v>
      </c>
      <c r="E101" s="216">
        <v>0</v>
      </c>
      <c r="F101" s="216">
        <v>0</v>
      </c>
      <c r="G101" s="216">
        <v>0</v>
      </c>
      <c r="H101" s="216">
        <v>52561.2</v>
      </c>
    </row>
    <row r="102" spans="1:8" s="217" customFormat="1" ht="17.25" hidden="1" customHeight="1" outlineLevel="2" collapsed="1" x14ac:dyDescent="0.25">
      <c r="A102" s="217" t="s">
        <v>153</v>
      </c>
      <c r="B102" s="218">
        <v>0</v>
      </c>
      <c r="C102" s="218">
        <v>16500</v>
      </c>
      <c r="D102" s="218">
        <v>0</v>
      </c>
      <c r="E102" s="218">
        <v>0</v>
      </c>
      <c r="F102" s="218">
        <v>0</v>
      </c>
      <c r="G102" s="218">
        <v>0</v>
      </c>
      <c r="H102" s="218">
        <v>16500</v>
      </c>
    </row>
    <row r="103" spans="1:8" s="217" customFormat="1" ht="17.25" hidden="1" customHeight="1" outlineLevel="2" collapsed="1" x14ac:dyDescent="0.25">
      <c r="A103" s="217" t="s">
        <v>155</v>
      </c>
      <c r="B103" s="218">
        <v>0</v>
      </c>
      <c r="C103" s="218">
        <v>0</v>
      </c>
      <c r="D103" s="218">
        <v>36061.199999999997</v>
      </c>
      <c r="E103" s="218">
        <v>0</v>
      </c>
      <c r="F103" s="218">
        <v>0</v>
      </c>
      <c r="G103" s="218">
        <v>0</v>
      </c>
      <c r="H103" s="218">
        <v>36061.199999999997</v>
      </c>
    </row>
    <row r="104" spans="1:8" s="215" customFormat="1" ht="17.25" customHeight="1" outlineLevel="1" collapsed="1" x14ac:dyDescent="0.25">
      <c r="A104" s="215" t="s">
        <v>205</v>
      </c>
      <c r="B104" s="216">
        <v>0</v>
      </c>
      <c r="C104" s="216">
        <v>0</v>
      </c>
      <c r="D104" s="216">
        <v>0</v>
      </c>
      <c r="E104" s="216">
        <v>1275</v>
      </c>
      <c r="F104" s="216">
        <v>0</v>
      </c>
      <c r="G104" s="216">
        <v>0</v>
      </c>
      <c r="H104" s="216">
        <v>1275</v>
      </c>
    </row>
    <row r="105" spans="1:8" s="217" customFormat="1" ht="17.25" hidden="1" customHeight="1" outlineLevel="2" collapsed="1" x14ac:dyDescent="0.25">
      <c r="A105" s="217" t="s">
        <v>154</v>
      </c>
      <c r="B105" s="218">
        <v>0</v>
      </c>
      <c r="C105" s="218">
        <v>0</v>
      </c>
      <c r="D105" s="218">
        <v>0</v>
      </c>
      <c r="E105" s="218">
        <v>1275</v>
      </c>
      <c r="F105" s="218">
        <v>0</v>
      </c>
      <c r="G105" s="218">
        <v>0</v>
      </c>
      <c r="H105" s="218">
        <v>1275</v>
      </c>
    </row>
    <row r="106" spans="1:8" s="213" customFormat="1" ht="24" customHeight="1" x14ac:dyDescent="0.25">
      <c r="A106" s="213" t="s">
        <v>206</v>
      </c>
      <c r="B106" s="214">
        <v>0</v>
      </c>
      <c r="C106" s="214">
        <v>0</v>
      </c>
      <c r="D106" s="214">
        <v>0</v>
      </c>
      <c r="E106" s="214">
        <v>17878.41</v>
      </c>
      <c r="F106" s="214">
        <v>0</v>
      </c>
      <c r="G106" s="214">
        <v>0</v>
      </c>
      <c r="H106" s="214">
        <v>17878.41</v>
      </c>
    </row>
    <row r="107" spans="1:8" s="215" customFormat="1" ht="17.25" customHeight="1" outlineLevel="1" collapsed="1" x14ac:dyDescent="0.25">
      <c r="A107" s="215" t="s">
        <v>207</v>
      </c>
      <c r="B107" s="216">
        <v>0</v>
      </c>
      <c r="C107" s="216">
        <v>0</v>
      </c>
      <c r="D107" s="216">
        <v>0</v>
      </c>
      <c r="E107" s="216">
        <v>17878.41</v>
      </c>
      <c r="F107" s="216">
        <v>0</v>
      </c>
      <c r="G107" s="216">
        <v>0</v>
      </c>
      <c r="H107" s="216">
        <v>17878.41</v>
      </c>
    </row>
    <row r="108" spans="1:8" s="217" customFormat="1" ht="17.25" hidden="1" customHeight="1" outlineLevel="2" collapsed="1" x14ac:dyDescent="0.25">
      <c r="A108" s="217" t="s">
        <v>154</v>
      </c>
      <c r="B108" s="218">
        <v>0</v>
      </c>
      <c r="C108" s="218">
        <v>0</v>
      </c>
      <c r="D108" s="218">
        <v>0</v>
      </c>
      <c r="E108" s="218">
        <v>17878.41</v>
      </c>
      <c r="F108" s="218">
        <v>0</v>
      </c>
      <c r="G108" s="218">
        <v>0</v>
      </c>
      <c r="H108" s="218">
        <v>17878.41</v>
      </c>
    </row>
    <row r="109" spans="1:8" s="213" customFormat="1" ht="24" customHeight="1" x14ac:dyDescent="0.25">
      <c r="A109" s="213" t="s">
        <v>208</v>
      </c>
      <c r="B109" s="214">
        <v>0</v>
      </c>
      <c r="C109" s="214">
        <v>0</v>
      </c>
      <c r="D109" s="214">
        <v>0</v>
      </c>
      <c r="E109" s="214">
        <v>18781.25</v>
      </c>
      <c r="F109" s="214">
        <v>0</v>
      </c>
      <c r="G109" s="214">
        <v>0</v>
      </c>
      <c r="H109" s="214">
        <v>18781.25</v>
      </c>
    </row>
    <row r="110" spans="1:8" s="215" customFormat="1" ht="17.25" customHeight="1" outlineLevel="1" collapsed="1" x14ac:dyDescent="0.25">
      <c r="A110" s="215" t="s">
        <v>209</v>
      </c>
      <c r="B110" s="216">
        <v>0</v>
      </c>
      <c r="C110" s="216">
        <v>0</v>
      </c>
      <c r="D110" s="216">
        <v>0</v>
      </c>
      <c r="E110" s="216">
        <v>18781.25</v>
      </c>
      <c r="F110" s="216">
        <v>0</v>
      </c>
      <c r="G110" s="216">
        <v>0</v>
      </c>
      <c r="H110" s="216">
        <v>18781.25</v>
      </c>
    </row>
    <row r="111" spans="1:8" s="217" customFormat="1" ht="17.25" hidden="1" customHeight="1" outlineLevel="2" collapsed="1" x14ac:dyDescent="0.25">
      <c r="A111" s="217" t="s">
        <v>154</v>
      </c>
      <c r="B111" s="218">
        <v>0</v>
      </c>
      <c r="C111" s="218">
        <v>0</v>
      </c>
      <c r="D111" s="218">
        <v>0</v>
      </c>
      <c r="E111" s="218">
        <v>18781.25</v>
      </c>
      <c r="F111" s="218">
        <v>0</v>
      </c>
      <c r="G111" s="218">
        <v>0</v>
      </c>
      <c r="H111" s="218">
        <v>18781.25</v>
      </c>
    </row>
    <row r="112" spans="1:8" s="213" customFormat="1" ht="24" customHeight="1" x14ac:dyDescent="0.25">
      <c r="A112" s="213" t="s">
        <v>210</v>
      </c>
      <c r="B112" s="214">
        <v>1233.7</v>
      </c>
      <c r="C112" s="214">
        <v>0</v>
      </c>
      <c r="D112" s="214">
        <v>12585.65</v>
      </c>
      <c r="E112" s="214">
        <v>0</v>
      </c>
      <c r="F112" s="214">
        <v>0</v>
      </c>
      <c r="G112" s="214">
        <v>3045</v>
      </c>
      <c r="H112" s="214">
        <v>16864.349999999999</v>
      </c>
    </row>
    <row r="113" spans="1:8" s="215" customFormat="1" ht="17.25" customHeight="1" outlineLevel="1" collapsed="1" x14ac:dyDescent="0.25">
      <c r="A113" s="215" t="s">
        <v>211</v>
      </c>
      <c r="B113" s="216">
        <v>0</v>
      </c>
      <c r="C113" s="216">
        <v>0</v>
      </c>
      <c r="D113" s="216">
        <v>5411</v>
      </c>
      <c r="E113" s="216">
        <v>0</v>
      </c>
      <c r="F113" s="216">
        <v>0</v>
      </c>
      <c r="G113" s="216">
        <v>0</v>
      </c>
      <c r="H113" s="216">
        <v>5411</v>
      </c>
    </row>
    <row r="114" spans="1:8" s="217" customFormat="1" ht="17.25" hidden="1" customHeight="1" outlineLevel="2" collapsed="1" x14ac:dyDescent="0.25">
      <c r="A114" s="217" t="s">
        <v>155</v>
      </c>
      <c r="B114" s="218">
        <v>0</v>
      </c>
      <c r="C114" s="218">
        <v>0</v>
      </c>
      <c r="D114" s="218">
        <v>5411</v>
      </c>
      <c r="E114" s="218">
        <v>0</v>
      </c>
      <c r="F114" s="218">
        <v>0</v>
      </c>
      <c r="G114" s="218">
        <v>0</v>
      </c>
      <c r="H114" s="218">
        <v>5411</v>
      </c>
    </row>
    <row r="115" spans="1:8" s="215" customFormat="1" ht="17.25" customHeight="1" outlineLevel="1" collapsed="1" x14ac:dyDescent="0.25">
      <c r="A115" s="215" t="s">
        <v>212</v>
      </c>
      <c r="B115" s="216">
        <v>0</v>
      </c>
      <c r="C115" s="216">
        <v>0</v>
      </c>
      <c r="D115" s="216">
        <v>711.32999999999993</v>
      </c>
      <c r="E115" s="216">
        <v>0</v>
      </c>
      <c r="F115" s="216">
        <v>0</v>
      </c>
      <c r="G115" s="216">
        <v>0</v>
      </c>
      <c r="H115" s="216">
        <v>711.32999999999993</v>
      </c>
    </row>
    <row r="116" spans="1:8" s="217" customFormat="1" ht="17.25" hidden="1" customHeight="1" outlineLevel="2" collapsed="1" x14ac:dyDescent="0.25">
      <c r="A116" s="217" t="s">
        <v>155</v>
      </c>
      <c r="B116" s="218">
        <v>0</v>
      </c>
      <c r="C116" s="218">
        <v>0</v>
      </c>
      <c r="D116" s="218">
        <v>711.32999999999993</v>
      </c>
      <c r="E116" s="218">
        <v>0</v>
      </c>
      <c r="F116" s="218">
        <v>0</v>
      </c>
      <c r="G116" s="218">
        <v>0</v>
      </c>
      <c r="H116" s="218">
        <v>711.32999999999993</v>
      </c>
    </row>
    <row r="117" spans="1:8" s="215" customFormat="1" ht="17.25" customHeight="1" outlineLevel="1" collapsed="1" x14ac:dyDescent="0.25">
      <c r="A117" s="215" t="s">
        <v>213</v>
      </c>
      <c r="B117" s="216">
        <v>1233.7</v>
      </c>
      <c r="C117" s="216">
        <v>0</v>
      </c>
      <c r="D117" s="216">
        <v>6463.32</v>
      </c>
      <c r="E117" s="216">
        <v>0</v>
      </c>
      <c r="F117" s="216">
        <v>0</v>
      </c>
      <c r="G117" s="216">
        <v>3045</v>
      </c>
      <c r="H117" s="216">
        <v>10742.02</v>
      </c>
    </row>
    <row r="118" spans="1:8" s="217" customFormat="1" ht="17.25" hidden="1" customHeight="1" outlineLevel="2" collapsed="1" x14ac:dyDescent="0.25">
      <c r="A118" s="217" t="s">
        <v>160</v>
      </c>
      <c r="B118" s="218">
        <v>1233.7</v>
      </c>
      <c r="C118" s="218">
        <v>0</v>
      </c>
      <c r="D118" s="218">
        <v>0</v>
      </c>
      <c r="E118" s="218">
        <v>0</v>
      </c>
      <c r="F118" s="218">
        <v>0</v>
      </c>
      <c r="G118" s="218">
        <v>0</v>
      </c>
      <c r="H118" s="218">
        <v>1233.7</v>
      </c>
    </row>
    <row r="119" spans="1:8" s="217" customFormat="1" ht="17.25" hidden="1" customHeight="1" outlineLevel="2" collapsed="1" x14ac:dyDescent="0.25">
      <c r="A119" s="217" t="s">
        <v>155</v>
      </c>
      <c r="B119" s="218">
        <v>0</v>
      </c>
      <c r="C119" s="218">
        <v>0</v>
      </c>
      <c r="D119" s="218">
        <v>6463.32</v>
      </c>
      <c r="E119" s="218">
        <v>0</v>
      </c>
      <c r="F119" s="218">
        <v>0</v>
      </c>
      <c r="G119" s="218">
        <v>0</v>
      </c>
      <c r="H119" s="218">
        <v>6463.32</v>
      </c>
    </row>
    <row r="120" spans="1:8" s="217" customFormat="1" ht="17.25" hidden="1" customHeight="1" outlineLevel="2" collapsed="1" x14ac:dyDescent="0.25">
      <c r="A120" s="217" t="s">
        <v>161</v>
      </c>
      <c r="B120" s="218">
        <v>0</v>
      </c>
      <c r="C120" s="218">
        <v>0</v>
      </c>
      <c r="D120" s="218">
        <v>0</v>
      </c>
      <c r="E120" s="218">
        <v>0</v>
      </c>
      <c r="F120" s="218">
        <v>0</v>
      </c>
      <c r="G120" s="218">
        <v>3045</v>
      </c>
      <c r="H120" s="218">
        <v>3045</v>
      </c>
    </row>
    <row r="121" spans="1:8" s="213" customFormat="1" ht="24" customHeight="1" x14ac:dyDescent="0.25">
      <c r="A121" s="213" t="s">
        <v>214</v>
      </c>
      <c r="B121" s="214">
        <v>0</v>
      </c>
      <c r="C121" s="214">
        <v>92828.03</v>
      </c>
      <c r="D121" s="214">
        <v>92143.25</v>
      </c>
      <c r="E121" s="214">
        <v>153415.81999999998</v>
      </c>
      <c r="F121" s="214">
        <v>39503.129999999997</v>
      </c>
      <c r="G121" s="214">
        <v>37604.81</v>
      </c>
      <c r="H121" s="214">
        <v>415495.04000000004</v>
      </c>
    </row>
    <row r="122" spans="1:8" s="215" customFormat="1" ht="17.25" customHeight="1" outlineLevel="1" collapsed="1" x14ac:dyDescent="0.25">
      <c r="A122" s="215" t="s">
        <v>215</v>
      </c>
      <c r="B122" s="216">
        <v>0</v>
      </c>
      <c r="C122" s="216">
        <v>0</v>
      </c>
      <c r="D122" s="216">
        <v>0</v>
      </c>
      <c r="E122" s="216">
        <v>630</v>
      </c>
      <c r="F122" s="216">
        <v>0</v>
      </c>
      <c r="G122" s="216">
        <v>0</v>
      </c>
      <c r="H122" s="216">
        <v>630</v>
      </c>
    </row>
    <row r="123" spans="1:8" s="217" customFormat="1" ht="17.25" hidden="1" customHeight="1" outlineLevel="2" collapsed="1" x14ac:dyDescent="0.25">
      <c r="A123" s="217" t="s">
        <v>154</v>
      </c>
      <c r="B123" s="218">
        <v>0</v>
      </c>
      <c r="C123" s="218">
        <v>0</v>
      </c>
      <c r="D123" s="218">
        <v>0</v>
      </c>
      <c r="E123" s="218">
        <v>630</v>
      </c>
      <c r="F123" s="218">
        <v>0</v>
      </c>
      <c r="G123" s="218">
        <v>0</v>
      </c>
      <c r="H123" s="218">
        <v>630</v>
      </c>
    </row>
    <row r="124" spans="1:8" s="215" customFormat="1" ht="17.25" customHeight="1" outlineLevel="1" collapsed="1" x14ac:dyDescent="0.25">
      <c r="A124" s="215" t="s">
        <v>216</v>
      </c>
      <c r="B124" s="216">
        <v>0</v>
      </c>
      <c r="C124" s="216">
        <v>0</v>
      </c>
      <c r="D124" s="216">
        <v>4088.92</v>
      </c>
      <c r="E124" s="216">
        <v>0</v>
      </c>
      <c r="F124" s="216">
        <v>0</v>
      </c>
      <c r="G124" s="216">
        <v>0</v>
      </c>
      <c r="H124" s="216">
        <v>4088.92</v>
      </c>
    </row>
    <row r="125" spans="1:8" s="217" customFormat="1" ht="17.25" hidden="1" customHeight="1" outlineLevel="2" collapsed="1" x14ac:dyDescent="0.25">
      <c r="A125" s="217" t="s">
        <v>155</v>
      </c>
      <c r="B125" s="218">
        <v>0</v>
      </c>
      <c r="C125" s="218">
        <v>0</v>
      </c>
      <c r="D125" s="218">
        <v>4088.92</v>
      </c>
      <c r="E125" s="218">
        <v>0</v>
      </c>
      <c r="F125" s="218">
        <v>0</v>
      </c>
      <c r="G125" s="218">
        <v>0</v>
      </c>
      <c r="H125" s="218">
        <v>4088.92</v>
      </c>
    </row>
    <row r="126" spans="1:8" s="215" customFormat="1" ht="17.25" customHeight="1" outlineLevel="1" collapsed="1" x14ac:dyDescent="0.25">
      <c r="A126" s="215" t="s">
        <v>217</v>
      </c>
      <c r="B126" s="216">
        <v>0</v>
      </c>
      <c r="C126" s="216">
        <v>0</v>
      </c>
      <c r="D126" s="216">
        <v>0</v>
      </c>
      <c r="E126" s="216">
        <v>0</v>
      </c>
      <c r="F126" s="216">
        <v>0</v>
      </c>
      <c r="G126" s="216">
        <v>1412</v>
      </c>
      <c r="H126" s="216">
        <v>1412</v>
      </c>
    </row>
    <row r="127" spans="1:8" s="217" customFormat="1" ht="17.25" hidden="1" customHeight="1" outlineLevel="2" collapsed="1" x14ac:dyDescent="0.25">
      <c r="A127" s="217" t="s">
        <v>161</v>
      </c>
      <c r="B127" s="218">
        <v>0</v>
      </c>
      <c r="C127" s="218">
        <v>0</v>
      </c>
      <c r="D127" s="218">
        <v>0</v>
      </c>
      <c r="E127" s="218">
        <v>0</v>
      </c>
      <c r="F127" s="218">
        <v>0</v>
      </c>
      <c r="G127" s="218">
        <v>1412</v>
      </c>
      <c r="H127" s="218">
        <v>1412</v>
      </c>
    </row>
    <row r="128" spans="1:8" s="215" customFormat="1" ht="17.25" customHeight="1" outlineLevel="1" collapsed="1" x14ac:dyDescent="0.25">
      <c r="A128" s="215" t="s">
        <v>218</v>
      </c>
      <c r="B128" s="216">
        <v>0</v>
      </c>
      <c r="C128" s="216">
        <v>11448.5</v>
      </c>
      <c r="D128" s="216">
        <v>43153.4</v>
      </c>
      <c r="E128" s="216">
        <v>0</v>
      </c>
      <c r="F128" s="216">
        <v>0</v>
      </c>
      <c r="G128" s="216">
        <v>0</v>
      </c>
      <c r="H128" s="216">
        <v>54601.9</v>
      </c>
    </row>
    <row r="129" spans="1:8" s="217" customFormat="1" ht="17.25" customHeight="1" outlineLevel="2" collapsed="1" x14ac:dyDescent="0.25">
      <c r="A129" s="217" t="s">
        <v>153</v>
      </c>
      <c r="B129" s="218">
        <v>0</v>
      </c>
      <c r="C129" s="218">
        <v>11448.5</v>
      </c>
      <c r="D129" s="218">
        <v>0</v>
      </c>
      <c r="E129" s="218">
        <v>0</v>
      </c>
      <c r="F129" s="218">
        <v>0</v>
      </c>
      <c r="G129" s="218">
        <v>0</v>
      </c>
      <c r="H129" s="218">
        <v>11448.5</v>
      </c>
    </row>
    <row r="130" spans="1:8" s="217" customFormat="1" ht="17.25" customHeight="1" outlineLevel="2" collapsed="1" x14ac:dyDescent="0.25">
      <c r="A130" s="217" t="s">
        <v>155</v>
      </c>
      <c r="B130" s="218">
        <v>0</v>
      </c>
      <c r="C130" s="218">
        <v>0</v>
      </c>
      <c r="D130" s="218">
        <v>43153.4</v>
      </c>
      <c r="E130" s="218">
        <v>0</v>
      </c>
      <c r="F130" s="218">
        <v>0</v>
      </c>
      <c r="G130" s="218">
        <v>0</v>
      </c>
      <c r="H130" s="218">
        <v>43153.4</v>
      </c>
    </row>
    <row r="131" spans="1:8" s="215" customFormat="1" ht="17.25" customHeight="1" outlineLevel="1" x14ac:dyDescent="0.25">
      <c r="A131" s="215" t="s">
        <v>219</v>
      </c>
      <c r="B131" s="216">
        <v>0</v>
      </c>
      <c r="C131" s="216">
        <v>9037.9</v>
      </c>
      <c r="D131" s="216">
        <v>373.5</v>
      </c>
      <c r="E131" s="216">
        <v>126946.34999999999</v>
      </c>
      <c r="F131" s="216">
        <v>0</v>
      </c>
      <c r="G131" s="216">
        <v>0</v>
      </c>
      <c r="H131" s="216">
        <v>136357.75</v>
      </c>
    </row>
    <row r="132" spans="1:8" s="217" customFormat="1" ht="17.25" hidden="1" customHeight="1" outlineLevel="2" collapsed="1" x14ac:dyDescent="0.25">
      <c r="A132" s="217" t="s">
        <v>153</v>
      </c>
      <c r="B132" s="218">
        <v>0</v>
      </c>
      <c r="C132" s="218">
        <v>9037.9</v>
      </c>
      <c r="D132" s="218">
        <v>0</v>
      </c>
      <c r="E132" s="218">
        <v>0</v>
      </c>
      <c r="F132" s="218">
        <v>0</v>
      </c>
      <c r="G132" s="218">
        <v>0</v>
      </c>
      <c r="H132" s="218">
        <v>9037.9</v>
      </c>
    </row>
    <row r="133" spans="1:8" s="217" customFormat="1" ht="17.25" hidden="1" customHeight="1" outlineLevel="2" collapsed="1" x14ac:dyDescent="0.25">
      <c r="A133" s="217" t="s">
        <v>154</v>
      </c>
      <c r="B133" s="218">
        <v>0</v>
      </c>
      <c r="C133" s="218">
        <v>0</v>
      </c>
      <c r="D133" s="218">
        <v>0</v>
      </c>
      <c r="E133" s="218">
        <v>126946.34999999999</v>
      </c>
      <c r="F133" s="218">
        <v>0</v>
      </c>
      <c r="G133" s="218">
        <v>0</v>
      </c>
      <c r="H133" s="218">
        <v>126946.34999999999</v>
      </c>
    </row>
    <row r="134" spans="1:8" s="217" customFormat="1" ht="17.25" hidden="1" customHeight="1" outlineLevel="2" collapsed="1" x14ac:dyDescent="0.25">
      <c r="A134" s="217" t="s">
        <v>155</v>
      </c>
      <c r="B134" s="218">
        <v>0</v>
      </c>
      <c r="C134" s="218">
        <v>0</v>
      </c>
      <c r="D134" s="218">
        <v>373.5</v>
      </c>
      <c r="E134" s="218">
        <v>0</v>
      </c>
      <c r="F134" s="218">
        <v>0</v>
      </c>
      <c r="G134" s="218">
        <v>0</v>
      </c>
      <c r="H134" s="218">
        <v>373.5</v>
      </c>
    </row>
    <row r="135" spans="1:8" s="215" customFormat="1" ht="17.25" customHeight="1" outlineLevel="1" collapsed="1" x14ac:dyDescent="0.25">
      <c r="A135" s="215" t="s">
        <v>220</v>
      </c>
      <c r="B135" s="216">
        <v>0</v>
      </c>
      <c r="C135" s="216">
        <v>0</v>
      </c>
      <c r="D135" s="216">
        <v>0</v>
      </c>
      <c r="E135" s="216">
        <v>0</v>
      </c>
      <c r="F135" s="216">
        <v>1320.5</v>
      </c>
      <c r="G135" s="216">
        <v>0</v>
      </c>
      <c r="H135" s="216">
        <v>1320.5</v>
      </c>
    </row>
    <row r="136" spans="1:8" s="217" customFormat="1" ht="17.25" hidden="1" customHeight="1" outlineLevel="2" collapsed="1" x14ac:dyDescent="0.25">
      <c r="A136" s="217" t="s">
        <v>164</v>
      </c>
      <c r="B136" s="218">
        <v>0</v>
      </c>
      <c r="C136" s="218">
        <v>0</v>
      </c>
      <c r="D136" s="218">
        <v>0</v>
      </c>
      <c r="E136" s="218">
        <v>0</v>
      </c>
      <c r="F136" s="218">
        <v>1320.5</v>
      </c>
      <c r="G136" s="218">
        <v>0</v>
      </c>
      <c r="H136" s="218">
        <v>1320.5</v>
      </c>
    </row>
    <row r="137" spans="1:8" s="215" customFormat="1" ht="17.25" customHeight="1" outlineLevel="1" collapsed="1" x14ac:dyDescent="0.25">
      <c r="A137" s="215" t="s">
        <v>221</v>
      </c>
      <c r="B137" s="216">
        <v>0</v>
      </c>
      <c r="C137" s="216">
        <v>62500</v>
      </c>
      <c r="D137" s="216">
        <v>0</v>
      </c>
      <c r="E137" s="216">
        <v>0</v>
      </c>
      <c r="F137" s="216">
        <v>0</v>
      </c>
      <c r="G137" s="216">
        <v>23331.5</v>
      </c>
      <c r="H137" s="216">
        <v>85831.5</v>
      </c>
    </row>
    <row r="138" spans="1:8" s="217" customFormat="1" ht="17.25" hidden="1" customHeight="1" outlineLevel="2" collapsed="1" x14ac:dyDescent="0.25">
      <c r="A138" s="217" t="s">
        <v>153</v>
      </c>
      <c r="B138" s="218">
        <v>0</v>
      </c>
      <c r="C138" s="218">
        <v>62500</v>
      </c>
      <c r="D138" s="218">
        <v>0</v>
      </c>
      <c r="E138" s="218">
        <v>0</v>
      </c>
      <c r="F138" s="218">
        <v>0</v>
      </c>
      <c r="G138" s="218">
        <v>0</v>
      </c>
      <c r="H138" s="218">
        <v>62500</v>
      </c>
    </row>
    <row r="139" spans="1:8" s="217" customFormat="1" ht="17.25" hidden="1" customHeight="1" outlineLevel="2" collapsed="1" x14ac:dyDescent="0.25">
      <c r="A139" s="217" t="s">
        <v>161</v>
      </c>
      <c r="B139" s="218">
        <v>0</v>
      </c>
      <c r="C139" s="218">
        <v>0</v>
      </c>
      <c r="D139" s="218">
        <v>0</v>
      </c>
      <c r="E139" s="218">
        <v>0</v>
      </c>
      <c r="F139" s="218">
        <v>0</v>
      </c>
      <c r="G139" s="218">
        <v>23331.5</v>
      </c>
      <c r="H139" s="218">
        <v>23331.5</v>
      </c>
    </row>
    <row r="140" spans="1:8" s="215" customFormat="1" ht="17.25" customHeight="1" outlineLevel="1" collapsed="1" x14ac:dyDescent="0.25">
      <c r="A140" s="215" t="s">
        <v>222</v>
      </c>
      <c r="B140" s="216">
        <v>0</v>
      </c>
      <c r="C140" s="216">
        <v>4300</v>
      </c>
      <c r="D140" s="216">
        <v>3500</v>
      </c>
      <c r="E140" s="216">
        <v>1000</v>
      </c>
      <c r="F140" s="216">
        <v>0</v>
      </c>
      <c r="G140" s="216">
        <v>6850</v>
      </c>
      <c r="H140" s="216">
        <v>15650</v>
      </c>
    </row>
    <row r="141" spans="1:8" s="217" customFormat="1" ht="17.25" hidden="1" customHeight="1" outlineLevel="2" collapsed="1" x14ac:dyDescent="0.25">
      <c r="A141" s="217" t="s">
        <v>153</v>
      </c>
      <c r="B141" s="218">
        <v>0</v>
      </c>
      <c r="C141" s="218">
        <v>4300</v>
      </c>
      <c r="D141" s="218">
        <v>0</v>
      </c>
      <c r="E141" s="218">
        <v>0</v>
      </c>
      <c r="F141" s="218">
        <v>0</v>
      </c>
      <c r="G141" s="218">
        <v>0</v>
      </c>
      <c r="H141" s="218">
        <v>4300</v>
      </c>
    </row>
    <row r="142" spans="1:8" s="217" customFormat="1" ht="17.25" hidden="1" customHeight="1" outlineLevel="2" collapsed="1" x14ac:dyDescent="0.25">
      <c r="A142" s="217" t="s">
        <v>154</v>
      </c>
      <c r="B142" s="218">
        <v>0</v>
      </c>
      <c r="C142" s="218">
        <v>0</v>
      </c>
      <c r="D142" s="218">
        <v>0</v>
      </c>
      <c r="E142" s="218">
        <v>1000</v>
      </c>
      <c r="F142" s="218">
        <v>0</v>
      </c>
      <c r="G142" s="218">
        <v>0</v>
      </c>
      <c r="H142" s="218">
        <v>1000</v>
      </c>
    </row>
    <row r="143" spans="1:8" s="217" customFormat="1" ht="17.25" hidden="1" customHeight="1" outlineLevel="2" collapsed="1" x14ac:dyDescent="0.25">
      <c r="A143" s="217" t="s">
        <v>155</v>
      </c>
      <c r="B143" s="218">
        <v>0</v>
      </c>
      <c r="C143" s="218">
        <v>0</v>
      </c>
      <c r="D143" s="218">
        <v>3500</v>
      </c>
      <c r="E143" s="218">
        <v>0</v>
      </c>
      <c r="F143" s="218">
        <v>0</v>
      </c>
      <c r="G143" s="218">
        <v>0</v>
      </c>
      <c r="H143" s="218">
        <v>3500</v>
      </c>
    </row>
    <row r="144" spans="1:8" s="217" customFormat="1" ht="17.25" hidden="1" customHeight="1" outlineLevel="2" collapsed="1" x14ac:dyDescent="0.25">
      <c r="A144" s="217" t="s">
        <v>161</v>
      </c>
      <c r="B144" s="218">
        <v>0</v>
      </c>
      <c r="C144" s="218">
        <v>0</v>
      </c>
      <c r="D144" s="218">
        <v>0</v>
      </c>
      <c r="E144" s="218">
        <v>0</v>
      </c>
      <c r="F144" s="218">
        <v>0</v>
      </c>
      <c r="G144" s="218">
        <v>6850</v>
      </c>
      <c r="H144" s="218">
        <v>6850</v>
      </c>
    </row>
    <row r="145" spans="1:8" s="215" customFormat="1" ht="17.25" customHeight="1" outlineLevel="1" collapsed="1" x14ac:dyDescent="0.25">
      <c r="A145" s="215" t="s">
        <v>223</v>
      </c>
      <c r="B145" s="216">
        <v>0</v>
      </c>
      <c r="C145" s="216">
        <v>1600</v>
      </c>
      <c r="D145" s="216">
        <v>35010.639999999999</v>
      </c>
      <c r="E145" s="216">
        <v>0</v>
      </c>
      <c r="F145" s="216">
        <v>0</v>
      </c>
      <c r="G145" s="216">
        <v>0</v>
      </c>
      <c r="H145" s="216">
        <v>36610.639999999999</v>
      </c>
    </row>
    <row r="146" spans="1:8" s="217" customFormat="1" ht="17.25" hidden="1" customHeight="1" outlineLevel="2" collapsed="1" x14ac:dyDescent="0.25">
      <c r="A146" s="217" t="s">
        <v>153</v>
      </c>
      <c r="B146" s="218">
        <v>0</v>
      </c>
      <c r="C146" s="218">
        <v>1600</v>
      </c>
      <c r="D146" s="218">
        <v>0</v>
      </c>
      <c r="E146" s="218">
        <v>0</v>
      </c>
      <c r="F146" s="218">
        <v>0</v>
      </c>
      <c r="G146" s="218">
        <v>0</v>
      </c>
      <c r="H146" s="218">
        <v>1600</v>
      </c>
    </row>
    <row r="147" spans="1:8" s="217" customFormat="1" ht="17.25" hidden="1" customHeight="1" outlineLevel="2" collapsed="1" x14ac:dyDescent="0.25">
      <c r="A147" s="217" t="s">
        <v>155</v>
      </c>
      <c r="B147" s="218">
        <v>0</v>
      </c>
      <c r="C147" s="218">
        <v>0</v>
      </c>
      <c r="D147" s="218">
        <v>35010.639999999999</v>
      </c>
      <c r="E147" s="218">
        <v>0</v>
      </c>
      <c r="F147" s="218">
        <v>0</v>
      </c>
      <c r="G147" s="218">
        <v>0</v>
      </c>
      <c r="H147" s="218">
        <v>35010.639999999999</v>
      </c>
    </row>
    <row r="148" spans="1:8" s="215" customFormat="1" ht="17.25" customHeight="1" outlineLevel="1" collapsed="1" x14ac:dyDescent="0.25">
      <c r="A148" s="215" t="s">
        <v>224</v>
      </c>
      <c r="B148" s="216">
        <v>0</v>
      </c>
      <c r="C148" s="216">
        <v>2775</v>
      </c>
      <c r="D148" s="216">
        <v>2800</v>
      </c>
      <c r="E148" s="216">
        <v>3097</v>
      </c>
      <c r="F148" s="216">
        <v>0</v>
      </c>
      <c r="G148" s="216">
        <v>6000</v>
      </c>
      <c r="H148" s="216">
        <v>14672</v>
      </c>
    </row>
    <row r="149" spans="1:8" s="217" customFormat="1" ht="17.25" hidden="1" customHeight="1" outlineLevel="2" collapsed="1" x14ac:dyDescent="0.25">
      <c r="A149" s="217" t="s">
        <v>153</v>
      </c>
      <c r="B149" s="218">
        <v>0</v>
      </c>
      <c r="C149" s="218">
        <v>2775</v>
      </c>
      <c r="D149" s="218">
        <v>0</v>
      </c>
      <c r="E149" s="218">
        <v>0</v>
      </c>
      <c r="F149" s="218">
        <v>0</v>
      </c>
      <c r="G149" s="218">
        <v>0</v>
      </c>
      <c r="H149" s="218">
        <v>2775</v>
      </c>
    </row>
    <row r="150" spans="1:8" s="217" customFormat="1" ht="17.25" hidden="1" customHeight="1" outlineLevel="2" collapsed="1" x14ac:dyDescent="0.25">
      <c r="A150" s="217" t="s">
        <v>154</v>
      </c>
      <c r="B150" s="218">
        <v>0</v>
      </c>
      <c r="C150" s="218">
        <v>0</v>
      </c>
      <c r="D150" s="218">
        <v>0</v>
      </c>
      <c r="E150" s="218">
        <v>3097</v>
      </c>
      <c r="F150" s="218">
        <v>0</v>
      </c>
      <c r="G150" s="218">
        <v>0</v>
      </c>
      <c r="H150" s="218">
        <v>3097</v>
      </c>
    </row>
    <row r="151" spans="1:8" s="217" customFormat="1" ht="17.25" hidden="1" customHeight="1" outlineLevel="2" collapsed="1" x14ac:dyDescent="0.25">
      <c r="A151" s="217" t="s">
        <v>155</v>
      </c>
      <c r="B151" s="218">
        <v>0</v>
      </c>
      <c r="C151" s="218">
        <v>0</v>
      </c>
      <c r="D151" s="218">
        <v>2800</v>
      </c>
      <c r="E151" s="218">
        <v>0</v>
      </c>
      <c r="F151" s="218">
        <v>0</v>
      </c>
      <c r="G151" s="218">
        <v>0</v>
      </c>
      <c r="H151" s="218">
        <v>2800</v>
      </c>
    </row>
    <row r="152" spans="1:8" s="217" customFormat="1" ht="17.25" hidden="1" customHeight="1" outlineLevel="2" collapsed="1" x14ac:dyDescent="0.25">
      <c r="A152" s="217" t="s">
        <v>161</v>
      </c>
      <c r="B152" s="218">
        <v>0</v>
      </c>
      <c r="C152" s="218">
        <v>0</v>
      </c>
      <c r="D152" s="218">
        <v>0</v>
      </c>
      <c r="E152" s="218">
        <v>0</v>
      </c>
      <c r="F152" s="218">
        <v>0</v>
      </c>
      <c r="G152" s="218">
        <v>6000</v>
      </c>
      <c r="H152" s="218">
        <v>6000</v>
      </c>
    </row>
    <row r="153" spans="1:8" s="215" customFormat="1" ht="17.25" customHeight="1" outlineLevel="1" collapsed="1" x14ac:dyDescent="0.25">
      <c r="A153" s="215" t="s">
        <v>225</v>
      </c>
      <c r="B153" s="216">
        <v>0</v>
      </c>
      <c r="C153" s="216">
        <v>1026</v>
      </c>
      <c r="D153" s="216">
        <v>0</v>
      </c>
      <c r="E153" s="216">
        <v>6168.25</v>
      </c>
      <c r="F153" s="216">
        <v>38148</v>
      </c>
      <c r="G153" s="216">
        <v>0</v>
      </c>
      <c r="H153" s="216">
        <v>45342.25</v>
      </c>
    </row>
    <row r="154" spans="1:8" s="217" customFormat="1" ht="17.25" hidden="1" customHeight="1" outlineLevel="2" collapsed="1" x14ac:dyDescent="0.25">
      <c r="A154" s="217" t="s">
        <v>153</v>
      </c>
      <c r="B154" s="218">
        <v>0</v>
      </c>
      <c r="C154" s="218">
        <v>1026</v>
      </c>
      <c r="D154" s="218">
        <v>0</v>
      </c>
      <c r="E154" s="218">
        <v>0</v>
      </c>
      <c r="F154" s="218">
        <v>0</v>
      </c>
      <c r="G154" s="218">
        <v>0</v>
      </c>
      <c r="H154" s="218">
        <v>1026</v>
      </c>
    </row>
    <row r="155" spans="1:8" s="217" customFormat="1" ht="17.25" hidden="1" customHeight="1" outlineLevel="2" collapsed="1" x14ac:dyDescent="0.25">
      <c r="A155" s="217" t="s">
        <v>154</v>
      </c>
      <c r="B155" s="218">
        <v>0</v>
      </c>
      <c r="C155" s="218">
        <v>0</v>
      </c>
      <c r="D155" s="218">
        <v>0</v>
      </c>
      <c r="E155" s="218">
        <v>6168.25</v>
      </c>
      <c r="F155" s="218">
        <v>0</v>
      </c>
      <c r="G155" s="218">
        <v>0</v>
      </c>
      <c r="H155" s="218">
        <v>6168.25</v>
      </c>
    </row>
    <row r="156" spans="1:8" s="217" customFormat="1" ht="17.25" hidden="1" customHeight="1" outlineLevel="2" collapsed="1" x14ac:dyDescent="0.25">
      <c r="A156" s="217" t="s">
        <v>164</v>
      </c>
      <c r="B156" s="218">
        <v>0</v>
      </c>
      <c r="C156" s="218">
        <v>0</v>
      </c>
      <c r="D156" s="218">
        <v>0</v>
      </c>
      <c r="E156" s="218">
        <v>0</v>
      </c>
      <c r="F156" s="218">
        <v>38148</v>
      </c>
      <c r="G156" s="218">
        <v>0</v>
      </c>
      <c r="H156" s="218">
        <v>38148</v>
      </c>
    </row>
    <row r="157" spans="1:8" s="215" customFormat="1" ht="17.25" customHeight="1" outlineLevel="1" collapsed="1" x14ac:dyDescent="0.25">
      <c r="A157" s="215" t="s">
        <v>226</v>
      </c>
      <c r="B157" s="216">
        <v>0</v>
      </c>
      <c r="C157" s="216">
        <v>0</v>
      </c>
      <c r="D157" s="216">
        <v>0</v>
      </c>
      <c r="E157" s="216">
        <v>1.75</v>
      </c>
      <c r="F157" s="216">
        <v>-0.37</v>
      </c>
      <c r="G157" s="216">
        <v>0</v>
      </c>
      <c r="H157" s="216">
        <v>1.38</v>
      </c>
    </row>
    <row r="158" spans="1:8" s="217" customFormat="1" ht="17.25" hidden="1" customHeight="1" outlineLevel="2" collapsed="1" x14ac:dyDescent="0.25">
      <c r="A158" s="217" t="s">
        <v>154</v>
      </c>
      <c r="B158" s="218">
        <v>0</v>
      </c>
      <c r="C158" s="218">
        <v>0</v>
      </c>
      <c r="D158" s="218">
        <v>0</v>
      </c>
      <c r="E158" s="218">
        <v>1.75</v>
      </c>
      <c r="F158" s="218">
        <v>0</v>
      </c>
      <c r="G158" s="218">
        <v>0</v>
      </c>
      <c r="H158" s="218">
        <v>1.75</v>
      </c>
    </row>
    <row r="159" spans="1:8" s="217" customFormat="1" ht="17.25" hidden="1" customHeight="1" outlineLevel="2" collapsed="1" x14ac:dyDescent="0.25">
      <c r="A159" s="217" t="s">
        <v>164</v>
      </c>
      <c r="B159" s="218">
        <v>0</v>
      </c>
      <c r="C159" s="218">
        <v>0</v>
      </c>
      <c r="D159" s="218">
        <v>0</v>
      </c>
      <c r="E159" s="218">
        <v>0</v>
      </c>
      <c r="F159" s="218">
        <v>-0.37</v>
      </c>
      <c r="G159" s="218">
        <v>0</v>
      </c>
      <c r="H159" s="218">
        <v>-0.37</v>
      </c>
    </row>
    <row r="160" spans="1:8" s="215" customFormat="1" ht="17.25" customHeight="1" outlineLevel="1" collapsed="1" x14ac:dyDescent="0.25">
      <c r="A160" s="215" t="s">
        <v>227</v>
      </c>
      <c r="B160" s="216">
        <v>0</v>
      </c>
      <c r="C160" s="216">
        <v>140.63</v>
      </c>
      <c r="D160" s="216">
        <v>2269.5100000000002</v>
      </c>
      <c r="E160" s="216">
        <v>14731.59</v>
      </c>
      <c r="F160" s="216">
        <v>0</v>
      </c>
      <c r="G160" s="216">
        <v>11.92</v>
      </c>
      <c r="H160" s="216">
        <v>17153.649999999998</v>
      </c>
    </row>
    <row r="161" spans="1:8" s="217" customFormat="1" ht="17.25" hidden="1" customHeight="1" outlineLevel="2" collapsed="1" x14ac:dyDescent="0.25">
      <c r="A161" s="217" t="s">
        <v>153</v>
      </c>
      <c r="B161" s="218">
        <v>0</v>
      </c>
      <c r="C161" s="218">
        <v>140.63</v>
      </c>
      <c r="D161" s="218">
        <v>0</v>
      </c>
      <c r="E161" s="218">
        <v>0</v>
      </c>
      <c r="F161" s="218">
        <v>0</v>
      </c>
      <c r="G161" s="218">
        <v>0</v>
      </c>
      <c r="H161" s="218">
        <v>140.63</v>
      </c>
    </row>
    <row r="162" spans="1:8" s="217" customFormat="1" ht="17.25" hidden="1" customHeight="1" outlineLevel="2" collapsed="1" x14ac:dyDescent="0.25">
      <c r="A162" s="217" t="s">
        <v>154</v>
      </c>
      <c r="B162" s="218">
        <v>0</v>
      </c>
      <c r="C162" s="218">
        <v>0</v>
      </c>
      <c r="D162" s="218">
        <v>0</v>
      </c>
      <c r="E162" s="218">
        <v>14731.59</v>
      </c>
      <c r="F162" s="218">
        <v>0</v>
      </c>
      <c r="G162" s="218">
        <v>0</v>
      </c>
      <c r="H162" s="218">
        <v>14731.59</v>
      </c>
    </row>
    <row r="163" spans="1:8" s="217" customFormat="1" ht="17.25" hidden="1" customHeight="1" outlineLevel="2" collapsed="1" x14ac:dyDescent="0.25">
      <c r="A163" s="217" t="s">
        <v>155</v>
      </c>
      <c r="B163" s="218">
        <v>0</v>
      </c>
      <c r="C163" s="218">
        <v>0</v>
      </c>
      <c r="D163" s="218">
        <v>2269.5100000000002</v>
      </c>
      <c r="E163" s="218">
        <v>0</v>
      </c>
      <c r="F163" s="218">
        <v>0</v>
      </c>
      <c r="G163" s="218">
        <v>0</v>
      </c>
      <c r="H163" s="218">
        <v>2269.5100000000002</v>
      </c>
    </row>
    <row r="164" spans="1:8" s="217" customFormat="1" ht="17.25" hidden="1" customHeight="1" outlineLevel="2" collapsed="1" x14ac:dyDescent="0.25">
      <c r="A164" s="217" t="s">
        <v>161</v>
      </c>
      <c r="B164" s="218">
        <v>0</v>
      </c>
      <c r="C164" s="218">
        <v>0</v>
      </c>
      <c r="D164" s="218">
        <v>0</v>
      </c>
      <c r="E164" s="218">
        <v>0</v>
      </c>
      <c r="F164" s="218">
        <v>0</v>
      </c>
      <c r="G164" s="218">
        <v>11.92</v>
      </c>
      <c r="H164" s="218">
        <v>11.92</v>
      </c>
    </row>
    <row r="165" spans="1:8" s="215" customFormat="1" ht="17.25" customHeight="1" outlineLevel="1" collapsed="1" x14ac:dyDescent="0.25">
      <c r="A165" s="215" t="s">
        <v>228</v>
      </c>
      <c r="B165" s="216">
        <v>0</v>
      </c>
      <c r="C165" s="216">
        <v>0</v>
      </c>
      <c r="D165" s="216">
        <v>947.28</v>
      </c>
      <c r="E165" s="216">
        <v>840.88000000000011</v>
      </c>
      <c r="F165" s="216">
        <v>35</v>
      </c>
      <c r="G165" s="216">
        <v>-0.61</v>
      </c>
      <c r="H165" s="216">
        <v>1822.5500000000002</v>
      </c>
    </row>
    <row r="166" spans="1:8" s="217" customFormat="1" ht="17.25" hidden="1" customHeight="1" outlineLevel="2" collapsed="1" x14ac:dyDescent="0.25">
      <c r="A166" s="217" t="s">
        <v>154</v>
      </c>
      <c r="B166" s="218">
        <v>0</v>
      </c>
      <c r="C166" s="218">
        <v>0</v>
      </c>
      <c r="D166" s="218">
        <v>0</v>
      </c>
      <c r="E166" s="218">
        <v>840.88000000000011</v>
      </c>
      <c r="F166" s="218">
        <v>0</v>
      </c>
      <c r="G166" s="218">
        <v>0</v>
      </c>
      <c r="H166" s="218">
        <v>840.88000000000011</v>
      </c>
    </row>
    <row r="167" spans="1:8" s="217" customFormat="1" ht="17.25" hidden="1" customHeight="1" outlineLevel="2" collapsed="1" x14ac:dyDescent="0.25">
      <c r="A167" s="217" t="s">
        <v>155</v>
      </c>
      <c r="B167" s="218">
        <v>0</v>
      </c>
      <c r="C167" s="218">
        <v>0</v>
      </c>
      <c r="D167" s="218">
        <v>947.28</v>
      </c>
      <c r="E167" s="218">
        <v>0</v>
      </c>
      <c r="F167" s="218">
        <v>0</v>
      </c>
      <c r="G167" s="218">
        <v>0</v>
      </c>
      <c r="H167" s="218">
        <v>947.28</v>
      </c>
    </row>
    <row r="168" spans="1:8" s="217" customFormat="1" ht="17.25" hidden="1" customHeight="1" outlineLevel="2" collapsed="1" x14ac:dyDescent="0.25">
      <c r="A168" s="217" t="s">
        <v>164</v>
      </c>
      <c r="B168" s="218">
        <v>0</v>
      </c>
      <c r="C168" s="218">
        <v>0</v>
      </c>
      <c r="D168" s="218">
        <v>0</v>
      </c>
      <c r="E168" s="218">
        <v>0</v>
      </c>
      <c r="F168" s="218">
        <v>35</v>
      </c>
      <c r="G168" s="218">
        <v>0</v>
      </c>
      <c r="H168" s="218">
        <v>35</v>
      </c>
    </row>
    <row r="169" spans="1:8" s="217" customFormat="1" ht="17.25" hidden="1" customHeight="1" outlineLevel="2" collapsed="1" x14ac:dyDescent="0.25">
      <c r="A169" s="217" t="s">
        <v>161</v>
      </c>
      <c r="B169" s="218">
        <v>0</v>
      </c>
      <c r="C169" s="218">
        <v>0</v>
      </c>
      <c r="D169" s="218">
        <v>0</v>
      </c>
      <c r="E169" s="218">
        <v>0</v>
      </c>
      <c r="F169" s="218">
        <v>0</v>
      </c>
      <c r="G169" s="218">
        <v>-0.61</v>
      </c>
      <c r="H169" s="218">
        <v>-0.61</v>
      </c>
    </row>
    <row r="170" spans="1:8" s="219" customFormat="1" ht="24" customHeight="1" x14ac:dyDescent="0.25">
      <c r="A170" s="219" t="s">
        <v>229</v>
      </c>
      <c r="B170" s="220">
        <v>4773.3999999999996</v>
      </c>
      <c r="C170" s="220">
        <v>109328.03</v>
      </c>
      <c r="D170" s="220">
        <v>142154.5</v>
      </c>
      <c r="E170" s="220">
        <v>385156.73</v>
      </c>
      <c r="F170" s="220">
        <v>69511.88</v>
      </c>
      <c r="G170" s="220">
        <v>40649.81</v>
      </c>
      <c r="H170" s="220">
        <v>751574.35000000009</v>
      </c>
    </row>
    <row r="171" spans="1:8" s="219" customFormat="1" ht="24" customHeight="1" x14ac:dyDescent="0.25">
      <c r="A171" s="219" t="s">
        <v>230</v>
      </c>
      <c r="B171" s="220">
        <v>36723.4</v>
      </c>
      <c r="C171" s="220">
        <v>110978.03</v>
      </c>
      <c r="D171" s="220">
        <v>264122</v>
      </c>
      <c r="E171" s="220">
        <v>386024.13</v>
      </c>
      <c r="F171" s="220">
        <v>69511.88</v>
      </c>
      <c r="G171" s="220">
        <v>40649.81</v>
      </c>
      <c r="H171" s="220">
        <v>908009.25000000012</v>
      </c>
    </row>
    <row r="172" spans="1:8" s="219" customFormat="1" ht="24" customHeight="1" x14ac:dyDescent="0.25">
      <c r="A172" s="219" t="s">
        <v>231</v>
      </c>
      <c r="B172" s="220">
        <v>-33376.03</v>
      </c>
      <c r="C172" s="220">
        <v>-3872.8899999999994</v>
      </c>
      <c r="D172" s="220">
        <v>55525.849999999977</v>
      </c>
      <c r="E172" s="220">
        <v>78873.090000000026</v>
      </c>
      <c r="F172" s="220">
        <v>-9116.820000000007</v>
      </c>
      <c r="G172" s="220">
        <v>-3798.6999999999971</v>
      </c>
      <c r="H172" s="220">
        <v>84234.500000000116</v>
      </c>
    </row>
    <row r="173" spans="1:8" s="213" customFormat="1" ht="24" customHeight="1" collapsed="1" x14ac:dyDescent="0.25">
      <c r="A173" s="213" t="s">
        <v>232</v>
      </c>
      <c r="B173" s="214">
        <v>0</v>
      </c>
      <c r="C173" s="214">
        <v>0</v>
      </c>
      <c r="D173" s="214">
        <v>0</v>
      </c>
      <c r="E173" s="214">
        <v>6231.21</v>
      </c>
      <c r="F173" s="214">
        <v>0</v>
      </c>
      <c r="G173" s="214">
        <v>0</v>
      </c>
      <c r="H173" s="214">
        <v>6231.21</v>
      </c>
    </row>
    <row r="174" spans="1:8" s="215" customFormat="1" ht="17.25" customHeight="1" outlineLevel="1" collapsed="1" x14ac:dyDescent="0.25">
      <c r="A174" s="215" t="s">
        <v>233</v>
      </c>
      <c r="B174" s="216">
        <v>0</v>
      </c>
      <c r="C174" s="216">
        <v>0</v>
      </c>
      <c r="D174" s="216">
        <v>0</v>
      </c>
      <c r="E174" s="216">
        <v>1497.21</v>
      </c>
      <c r="F174" s="216">
        <v>0</v>
      </c>
      <c r="G174" s="216">
        <v>0</v>
      </c>
      <c r="H174" s="216">
        <v>1497.21</v>
      </c>
    </row>
    <row r="175" spans="1:8" s="217" customFormat="1" ht="17.25" hidden="1" customHeight="1" outlineLevel="2" collapsed="1" x14ac:dyDescent="0.25">
      <c r="A175" s="217" t="s">
        <v>234</v>
      </c>
      <c r="B175" s="218">
        <v>0</v>
      </c>
      <c r="C175" s="218">
        <v>0</v>
      </c>
      <c r="D175" s="218">
        <v>0</v>
      </c>
      <c r="E175" s="218">
        <v>1497.21</v>
      </c>
      <c r="F175" s="218">
        <v>0</v>
      </c>
      <c r="G175" s="218">
        <v>0</v>
      </c>
      <c r="H175" s="218">
        <v>1497.21</v>
      </c>
    </row>
    <row r="176" spans="1:8" s="215" customFormat="1" ht="17.25" customHeight="1" outlineLevel="1" collapsed="1" x14ac:dyDescent="0.25">
      <c r="A176" s="215" t="s">
        <v>235</v>
      </c>
      <c r="B176" s="216">
        <v>0</v>
      </c>
      <c r="C176" s="216">
        <v>0</v>
      </c>
      <c r="D176" s="216">
        <v>0</v>
      </c>
      <c r="E176" s="216">
        <v>4734</v>
      </c>
      <c r="F176" s="216">
        <v>0</v>
      </c>
      <c r="G176" s="216">
        <v>0</v>
      </c>
      <c r="H176" s="216">
        <v>4734</v>
      </c>
    </row>
    <row r="177" spans="1:8" s="217" customFormat="1" ht="17.25" hidden="1" customHeight="1" outlineLevel="2" collapsed="1" x14ac:dyDescent="0.25">
      <c r="A177" s="217" t="s">
        <v>234</v>
      </c>
      <c r="B177" s="218">
        <v>0</v>
      </c>
      <c r="C177" s="218">
        <v>0</v>
      </c>
      <c r="D177" s="218">
        <v>0</v>
      </c>
      <c r="E177" s="218">
        <v>4734</v>
      </c>
      <c r="F177" s="218">
        <v>0</v>
      </c>
      <c r="G177" s="218">
        <v>0</v>
      </c>
      <c r="H177" s="218">
        <v>4734</v>
      </c>
    </row>
    <row r="178" spans="1:8" s="213" customFormat="1" ht="24" customHeight="1" x14ac:dyDescent="0.25">
      <c r="A178" s="213" t="s">
        <v>236</v>
      </c>
      <c r="B178" s="214">
        <v>0</v>
      </c>
      <c r="C178" s="214">
        <v>0</v>
      </c>
      <c r="D178" s="214">
        <v>0</v>
      </c>
      <c r="E178" s="214">
        <v>155.06</v>
      </c>
      <c r="F178" s="214">
        <v>0</v>
      </c>
      <c r="G178" s="214">
        <v>0</v>
      </c>
      <c r="H178" s="214">
        <v>155.06</v>
      </c>
    </row>
    <row r="179" spans="1:8" s="215" customFormat="1" ht="17.25" customHeight="1" outlineLevel="1" collapsed="1" x14ac:dyDescent="0.25">
      <c r="A179" s="215" t="s">
        <v>237</v>
      </c>
      <c r="B179" s="216">
        <v>0</v>
      </c>
      <c r="C179" s="216">
        <v>0</v>
      </c>
      <c r="D179" s="216">
        <v>0</v>
      </c>
      <c r="E179" s="216">
        <v>155.06</v>
      </c>
      <c r="F179" s="216">
        <v>0</v>
      </c>
      <c r="G179" s="216">
        <v>0</v>
      </c>
      <c r="H179" s="216">
        <v>155.06</v>
      </c>
    </row>
    <row r="180" spans="1:8" s="217" customFormat="1" ht="17.25" hidden="1" customHeight="1" outlineLevel="2" collapsed="1" x14ac:dyDescent="0.25">
      <c r="A180" s="217" t="s">
        <v>234</v>
      </c>
      <c r="B180" s="218">
        <v>0</v>
      </c>
      <c r="C180" s="218">
        <v>0</v>
      </c>
      <c r="D180" s="218">
        <v>0</v>
      </c>
      <c r="E180" s="218">
        <v>155.06</v>
      </c>
      <c r="F180" s="218">
        <v>0</v>
      </c>
      <c r="G180" s="218">
        <v>0</v>
      </c>
      <c r="H180" s="218">
        <v>155.06</v>
      </c>
    </row>
    <row r="181" spans="1:8" s="219" customFormat="1" ht="24" customHeight="1" x14ac:dyDescent="0.25">
      <c r="A181" s="219" t="s">
        <v>238</v>
      </c>
      <c r="B181" s="220">
        <v>0</v>
      </c>
      <c r="C181" s="220">
        <v>0</v>
      </c>
      <c r="D181" s="220">
        <v>0</v>
      </c>
      <c r="E181" s="220">
        <v>6076.15</v>
      </c>
      <c r="F181" s="220">
        <v>0</v>
      </c>
      <c r="G181" s="220">
        <v>0</v>
      </c>
      <c r="H181" s="220">
        <v>6076.15</v>
      </c>
    </row>
    <row r="182" spans="1:8" s="221" customFormat="1" ht="30" customHeight="1" x14ac:dyDescent="0.25">
      <c r="A182" s="221" t="s">
        <v>239</v>
      </c>
      <c r="B182" s="222">
        <v>-33376.03</v>
      </c>
      <c r="C182" s="222">
        <v>-3872.8899999999994</v>
      </c>
      <c r="D182" s="222">
        <v>55525.849999999977</v>
      </c>
      <c r="E182" s="222">
        <v>84949.24000000002</v>
      </c>
      <c r="F182" s="222">
        <v>-9116.820000000007</v>
      </c>
      <c r="G182" s="222">
        <v>-3798.6999999999971</v>
      </c>
      <c r="H182" s="222">
        <v>90310.650000000111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Forside</vt:lpstr>
      <vt:lpstr>Resultat</vt:lpstr>
      <vt:lpstr>Balanse</vt:lpstr>
      <vt:lpstr>Noter </vt:lpstr>
      <vt:lpstr>Alle lag</vt:lpstr>
      <vt:lpstr>Resultat!ffjor</vt:lpstr>
      <vt:lpstr>note_1</vt:lpstr>
      <vt:lpstr>note_14</vt:lpstr>
      <vt:lpstr>note_19</vt:lpstr>
      <vt:lpstr>note_4</vt:lpstr>
      <vt:lpstr>Resultat!områderes</vt:lpstr>
      <vt:lpstr>Balanse!Print_Area</vt:lpstr>
      <vt:lpstr>Forside!Print_Area</vt:lpstr>
      <vt:lpstr>'Noter '!Print_Area</vt:lpstr>
      <vt:lpstr>Resultat!Print_Area</vt:lpstr>
      <vt:lpstr>Balanse!Print_Titles</vt:lpstr>
      <vt:lpstr>'Noter '!Print_Titles</vt:lpstr>
      <vt:lpstr>text_1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Birger</dc:creator>
  <cp:lastModifiedBy>Holstad Kyrre</cp:lastModifiedBy>
  <cp:lastPrinted>2022-03-07T11:19:12Z</cp:lastPrinted>
  <dcterms:created xsi:type="dcterms:W3CDTF">1997-05-22T19:54:11Z</dcterms:created>
  <dcterms:modified xsi:type="dcterms:W3CDTF">2022-03-15T21:20:43Z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M_Links_Updated">
    <vt:bool>true</vt:bool>
  </property>
</Properties>
</file>