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rgokonomi.sharepoint.com/sites/BergRegnskap-ForretningLevanger/Delte dokumenter/Forretning Levanger/Verdal Idrettslag/2026/3 Prognoser og kalkyler/Budsjett/"/>
    </mc:Choice>
  </mc:AlternateContent>
  <xr:revisionPtr revIDLastSave="0" documentId="8_{70A76EF2-4E81-4918-A939-19C9B34024DA}" xr6:coauthVersionLast="47" xr6:coauthVersionMax="47" xr10:uidLastSave="{00000000-0000-0000-0000-000000000000}"/>
  <bookViews>
    <workbookView xWindow="5370" yWindow="5370" windowWidth="57600" windowHeight="15345" xr2:uid="{CF599E33-B08B-40D1-8799-1D3E4D8A3EE4}"/>
  </bookViews>
  <sheets>
    <sheet name="Budsjet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1" l="1"/>
  <c r="Y16" i="1"/>
  <c r="Z16" i="1" s="1"/>
  <c r="X16" i="1"/>
  <c r="V16" i="1"/>
  <c r="W16" i="1" s="1"/>
  <c r="U16" i="1"/>
  <c r="T16" i="1"/>
  <c r="S16" i="1"/>
  <c r="R16" i="1"/>
  <c r="P16" i="1"/>
  <c r="Q16" i="1" s="1"/>
  <c r="O16" i="1"/>
  <c r="N16" i="1"/>
  <c r="M16" i="1"/>
  <c r="L16" i="1"/>
  <c r="J16" i="1"/>
  <c r="K16" i="1" s="1"/>
  <c r="G16" i="1"/>
  <c r="H16" i="1" s="1"/>
  <c r="D16" i="1"/>
  <c r="AB16" i="1" s="1"/>
  <c r="AC16" i="1" s="1"/>
  <c r="C16" i="1"/>
  <c r="Y15" i="1"/>
  <c r="Z15" i="1" s="1"/>
  <c r="W15" i="1"/>
  <c r="V15" i="1"/>
  <c r="S15" i="1"/>
  <c r="T15" i="1" s="1"/>
  <c r="P15" i="1"/>
  <c r="Q15" i="1" s="1"/>
  <c r="M15" i="1"/>
  <c r="N15" i="1" s="1"/>
  <c r="J15" i="1"/>
  <c r="K15" i="1" s="1"/>
  <c r="G15" i="1"/>
  <c r="H15" i="1" s="1"/>
  <c r="D15" i="1"/>
  <c r="E15" i="1" s="1"/>
  <c r="AB14" i="1"/>
  <c r="AC14" i="1" s="1"/>
  <c r="Z14" i="1"/>
  <c r="Y14" i="1"/>
  <c r="V14" i="1"/>
  <c r="W14" i="1" s="1"/>
  <c r="S14" i="1"/>
  <c r="T14" i="1" s="1"/>
  <c r="P14" i="1"/>
  <c r="Q14" i="1" s="1"/>
  <c r="M14" i="1"/>
  <c r="N14" i="1" s="1"/>
  <c r="J14" i="1"/>
  <c r="K14" i="1" s="1"/>
  <c r="I14" i="1"/>
  <c r="I16" i="1" s="1"/>
  <c r="G14" i="1"/>
  <c r="H14" i="1" s="1"/>
  <c r="F14" i="1"/>
  <c r="F16" i="1" s="1"/>
  <c r="E14" i="1"/>
  <c r="D14" i="1"/>
  <c r="C14" i="1"/>
  <c r="Y13" i="1"/>
  <c r="Z13" i="1" s="1"/>
  <c r="V13" i="1"/>
  <c r="W13" i="1" s="1"/>
  <c r="S13" i="1"/>
  <c r="T13" i="1" s="1"/>
  <c r="P13" i="1"/>
  <c r="Q13" i="1" s="1"/>
  <c r="M13" i="1"/>
  <c r="N13" i="1" s="1"/>
  <c r="J13" i="1"/>
  <c r="K13" i="1" s="1"/>
  <c r="H13" i="1"/>
  <c r="G13" i="1"/>
  <c r="D13" i="1"/>
  <c r="E13" i="1" s="1"/>
  <c r="Y12" i="1"/>
  <c r="Z12" i="1" s="1"/>
  <c r="V12" i="1"/>
  <c r="W12" i="1" s="1"/>
  <c r="S12" i="1"/>
  <c r="T12" i="1" s="1"/>
  <c r="P12" i="1"/>
  <c r="Q12" i="1" s="1"/>
  <c r="M12" i="1"/>
  <c r="N12" i="1" s="1"/>
  <c r="K12" i="1"/>
  <c r="J12" i="1"/>
  <c r="G12" i="1"/>
  <c r="H12" i="1" s="1"/>
  <c r="D12" i="1"/>
  <c r="E12" i="1" s="1"/>
  <c r="Y11" i="1"/>
  <c r="Z11" i="1" s="1"/>
  <c r="V11" i="1"/>
  <c r="W11" i="1" s="1"/>
  <c r="S11" i="1"/>
  <c r="T11" i="1" s="1"/>
  <c r="P11" i="1"/>
  <c r="Q11" i="1" s="1"/>
  <c r="N11" i="1"/>
  <c r="M11" i="1"/>
  <c r="J11" i="1"/>
  <c r="K11" i="1" s="1"/>
  <c r="G11" i="1"/>
  <c r="H11" i="1" s="1"/>
  <c r="D11" i="1"/>
  <c r="E11" i="1" s="1"/>
  <c r="Y10" i="1"/>
  <c r="Z10" i="1" s="1"/>
  <c r="V10" i="1"/>
  <c r="W10" i="1" s="1"/>
  <c r="S10" i="1"/>
  <c r="T10" i="1" s="1"/>
  <c r="Q10" i="1"/>
  <c r="P10" i="1"/>
  <c r="M10" i="1"/>
  <c r="N10" i="1" s="1"/>
  <c r="J10" i="1"/>
  <c r="K10" i="1" s="1"/>
  <c r="G10" i="1"/>
  <c r="H10" i="1" s="1"/>
  <c r="D10" i="1"/>
  <c r="E10" i="1" s="1"/>
  <c r="AB15" i="1" l="1"/>
  <c r="AC15" i="1" s="1"/>
  <c r="E16" i="1"/>
  <c r="AB11" i="1"/>
  <c r="AC11" i="1" s="1"/>
  <c r="AB12" i="1"/>
  <c r="AC12" i="1" s="1"/>
  <c r="AB13" i="1"/>
  <c r="AC13" i="1" s="1"/>
  <c r="AB10" i="1"/>
  <c r="AC10" i="1" s="1"/>
</calcChain>
</file>

<file path=xl/sharedStrings.xml><?xml version="1.0" encoding="utf-8"?>
<sst xmlns="http://schemas.openxmlformats.org/spreadsheetml/2006/main" count="51" uniqueCount="22">
  <si>
    <t>Budsjett 2026</t>
  </si>
  <si>
    <t xml:space="preserve">Sammenligning 2025 </t>
  </si>
  <si>
    <t>Hovedlag</t>
  </si>
  <si>
    <t>Fotball</t>
  </si>
  <si>
    <t>Fotball jr/sr</t>
  </si>
  <si>
    <t>Håndball</t>
  </si>
  <si>
    <t>Arrangement</t>
  </si>
  <si>
    <t xml:space="preserve">E-sport </t>
  </si>
  <si>
    <t>Basket</t>
  </si>
  <si>
    <t>Klubbhus</t>
  </si>
  <si>
    <t>Totalt</t>
  </si>
  <si>
    <t>Kontonr</t>
  </si>
  <si>
    <t>Resultat 2025</t>
  </si>
  <si>
    <t>Differanse</t>
  </si>
  <si>
    <t>SUM INNTEKTER</t>
  </si>
  <si>
    <t>SUM VAREKOSTNAD</t>
  </si>
  <si>
    <t>SUM PERSONALKOSTNAD</t>
  </si>
  <si>
    <t>SUM ANDRE DRIFTSKOSTNADER</t>
  </si>
  <si>
    <t>DRIFTSRESULTAT</t>
  </si>
  <si>
    <t>SUM FINANSKOSTNADER</t>
  </si>
  <si>
    <t>RESULTAT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</si>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</sst>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0" xfId="0" applyFont="1" applyFill="1" applyAlignment="1">
      <alignment horizontal="right"/>
    </xf>
    <xf numFmtId="0" fontId="4" fillId="3" borderId="0" xfId="0" applyFont="1" applyFill="1"/>
    <xf numFmtId="3" fontId="4" fillId="3" borderId="0" xfId="0" applyNumberFormat="1" applyFont="1" applyFill="1"/>
    <xf numFmtId="3" fontId="4" fillId="3" borderId="0" xfId="0" applyNumberFormat="1" applyFont="1" applyFill="1" applyAlignment="1">
      <alignment horizontal="center"/>
    </xf>
    <xf numFmtId="164" fontId="4" fillId="3" borderId="0" xfId="1" applyNumberFormat="1" applyFont="1" applyFill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/>
    <xf numFmtId="3" fontId="2" fillId="4" borderId="4" xfId="0" applyNumberFormat="1" applyFont="1" applyFill="1" applyBorder="1"/>
    <xf numFmtId="3" fontId="2" fillId="4" borderId="2" xfId="0" applyNumberFormat="1" applyFont="1" applyFill="1" applyBorder="1"/>
    <xf numFmtId="3" fontId="2" fillId="4" borderId="3" xfId="0" applyNumberFormat="1" applyFont="1" applyFill="1" applyBorder="1"/>
    <xf numFmtId="3" fontId="2" fillId="5" borderId="4" xfId="0" applyNumberFormat="1" applyFont="1" applyFill="1" applyBorder="1"/>
    <xf numFmtId="0" fontId="0" fillId="4" borderId="2" xfId="0" applyFill="1" applyBorder="1"/>
    <xf numFmtId="0" fontId="2" fillId="4" borderId="2" xfId="0" applyFont="1" applyFill="1" applyBorder="1"/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/>
    <xf numFmtId="3" fontId="2" fillId="3" borderId="4" xfId="0" applyNumberFormat="1" applyFont="1" applyFill="1" applyBorder="1"/>
    <xf numFmtId="3" fontId="2" fillId="3" borderId="2" xfId="0" applyNumberFormat="1" applyFont="1" applyFill="1" applyBorder="1"/>
    <xf numFmtId="3" fontId="2" fillId="3" borderId="3" xfId="0" applyNumberFormat="1" applyFont="1" applyFill="1" applyBorder="1"/>
    <xf numFmtId="3" fontId="2" fillId="6" borderId="2" xfId="0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57150</xdr:rowOff>
    </xdr:from>
    <xdr:to>
      <xdr:col>0</xdr:col>
      <xdr:colOff>1562099</xdr:colOff>
      <xdr:row>5</xdr:row>
      <xdr:rowOff>52626</xdr:rowOff>
    </xdr:to>
    <xdr:pic>
      <xdr:nvPicPr>
        <xdr:cNvPr id="2" name="Bilde 1" descr="logo-verdalil - Verdal Idrettsråd">
          <a:extLst>
            <a:ext uri="{FF2B5EF4-FFF2-40B4-BE49-F238E27FC236}">
              <a16:creationId xmlns:a16="http://schemas.microsoft.com/office/drawing/2014/main" id="{66AA8E3F-00A9-4A51-B6CD-065360A4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57150"/>
          <a:ext cx="1047749" cy="1100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ergokonomi.sharepoint.com/sites/BergRegnskap-ForretningLevanger/Delte%20dokumenter/Forretning%20Levanger/Verdal%20Idrettslag/2026/3%20Prognoser%20og%20kalkyler/Budsjett/Budsjett%202026%20arbeidsark.xlsx" TargetMode="External"/><Relationship Id="rId1" Type="http://schemas.openxmlformats.org/officeDocument/2006/relationships/externalLinkPath" Target="Budsjett%202026%20arbeidsa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esifisert"/>
      <sheetName val="Budsjett"/>
      <sheetName val="Budsjett opprinnelig"/>
    </sheetNames>
    <sheetDataSet>
      <sheetData sheetId="0">
        <row r="35">
          <cell r="C35">
            <v>-3492000</v>
          </cell>
          <cell r="F35">
            <v>-1616000</v>
          </cell>
          <cell r="I35">
            <v>-961000</v>
          </cell>
          <cell r="L35">
            <v>-740000</v>
          </cell>
          <cell r="O35">
            <v>-3910000</v>
          </cell>
          <cell r="R35">
            <v>-28000</v>
          </cell>
          <cell r="U35">
            <v>-153250</v>
          </cell>
          <cell r="X35">
            <v>-25000</v>
          </cell>
        </row>
        <row r="61">
          <cell r="C61">
            <v>200000</v>
          </cell>
          <cell r="F61">
            <v>1035000</v>
          </cell>
          <cell r="I61">
            <v>353850</v>
          </cell>
          <cell r="L61">
            <v>337000</v>
          </cell>
          <cell r="O61">
            <v>2525000</v>
          </cell>
          <cell r="R61">
            <v>10000</v>
          </cell>
          <cell r="U61">
            <v>66000</v>
          </cell>
          <cell r="X61">
            <v>0</v>
          </cell>
        </row>
        <row r="78">
          <cell r="C78">
            <v>1238771</v>
          </cell>
          <cell r="F78">
            <v>60000</v>
          </cell>
          <cell r="I78">
            <v>260000</v>
          </cell>
          <cell r="L78">
            <v>80000</v>
          </cell>
          <cell r="O78">
            <v>0</v>
          </cell>
          <cell r="R78">
            <v>0</v>
          </cell>
          <cell r="U78">
            <v>0</v>
          </cell>
          <cell r="X78">
            <v>0</v>
          </cell>
        </row>
        <row r="133">
          <cell r="C133">
            <v>1522479</v>
          </cell>
          <cell r="F133">
            <v>512500</v>
          </cell>
          <cell r="I133">
            <v>437500</v>
          </cell>
          <cell r="L133">
            <v>318000</v>
          </cell>
          <cell r="O133">
            <v>916000</v>
          </cell>
          <cell r="R133">
            <v>12850</v>
          </cell>
          <cell r="U133">
            <v>87000</v>
          </cell>
          <cell r="X133">
            <v>537743</v>
          </cell>
        </row>
        <row r="135">
          <cell r="C135">
            <v>-530750</v>
          </cell>
          <cell r="F135">
            <v>-8500</v>
          </cell>
          <cell r="I135">
            <v>90350</v>
          </cell>
          <cell r="L135">
            <v>-5000</v>
          </cell>
          <cell r="O135">
            <v>-469000</v>
          </cell>
          <cell r="R135">
            <v>-5150</v>
          </cell>
          <cell r="U135">
            <v>-250</v>
          </cell>
          <cell r="X135">
            <v>512743</v>
          </cell>
        </row>
        <row r="138">
          <cell r="C138">
            <v>0</v>
          </cell>
          <cell r="F138">
            <v>0</v>
          </cell>
          <cell r="I138">
            <v>0</v>
          </cell>
          <cell r="L138">
            <v>0</v>
          </cell>
          <cell r="O138">
            <v>0</v>
          </cell>
          <cell r="R138">
            <v>0</v>
          </cell>
          <cell r="U138">
            <v>0</v>
          </cell>
          <cell r="X138">
            <v>383328</v>
          </cell>
        </row>
        <row r="139">
          <cell r="C139">
            <v>-530750</v>
          </cell>
          <cell r="F139">
            <v>-8500</v>
          </cell>
          <cell r="I139">
            <v>90350</v>
          </cell>
          <cell r="L139">
            <v>-5000</v>
          </cell>
          <cell r="O139">
            <v>-469000</v>
          </cell>
          <cell r="R139">
            <v>-5150</v>
          </cell>
          <cell r="U139">
            <v>-250</v>
          </cell>
          <cell r="X139">
            <v>896071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A347-ABEF-4AC6-9362-9E3622BFC3EF}">
  <dimension ref="A1:BA37"/>
  <sheetViews>
    <sheetView tabSelected="1" workbookViewId="0">
      <selection activeCell="K29" sqref="K29"/>
    </sheetView>
  </sheetViews>
  <sheetFormatPr baseColWidth="10" defaultRowHeight="15" x14ac:dyDescent="0.25"/>
  <cols>
    <col min="1" max="1" width="30.28515625" bestFit="1" customWidth="1"/>
    <col min="30" max="53" width="11.42578125" style="1"/>
  </cols>
  <sheetData>
    <row r="1" spans="1:29" s="1" customFormat="1" x14ac:dyDescent="0.25"/>
    <row r="2" spans="1:29" s="1" customFormat="1" x14ac:dyDescent="0.25"/>
    <row r="3" spans="1:29" s="1" customFormat="1" ht="21" x14ac:dyDescent="0.35">
      <c r="C3" s="2" t="s">
        <v>0</v>
      </c>
    </row>
    <row r="4" spans="1:29" s="1" customFormat="1" ht="21" x14ac:dyDescent="0.35">
      <c r="C4" s="2" t="s">
        <v>1</v>
      </c>
    </row>
    <row r="5" spans="1:29" s="1" customFormat="1" x14ac:dyDescent="0.25"/>
    <row r="6" spans="1:29" s="1" customFormat="1" x14ac:dyDescent="0.25"/>
    <row r="7" spans="1:29" s="1" customFormat="1" x14ac:dyDescent="0.25"/>
    <row r="8" spans="1:29" ht="18.75" x14ac:dyDescent="0.3">
      <c r="A8" s="3"/>
      <c r="B8" s="4"/>
      <c r="C8" s="5"/>
      <c r="D8" s="6" t="s">
        <v>2</v>
      </c>
      <c r="E8" s="4"/>
      <c r="F8" s="5"/>
      <c r="G8" s="5" t="s">
        <v>3</v>
      </c>
      <c r="H8" s="4"/>
      <c r="I8" s="5"/>
      <c r="J8" s="5" t="s">
        <v>4</v>
      </c>
      <c r="K8" s="4"/>
      <c r="L8" s="5"/>
      <c r="M8" s="5" t="s">
        <v>5</v>
      </c>
      <c r="N8" s="4"/>
      <c r="O8" s="5"/>
      <c r="P8" s="7" t="s">
        <v>6</v>
      </c>
      <c r="Q8" s="4"/>
      <c r="R8" s="5"/>
      <c r="S8" s="5" t="s">
        <v>7</v>
      </c>
      <c r="T8" s="5"/>
      <c r="U8" s="5"/>
      <c r="V8" s="5" t="s">
        <v>8</v>
      </c>
      <c r="W8" s="5"/>
      <c r="X8" s="5"/>
      <c r="Y8" s="5" t="s">
        <v>9</v>
      </c>
      <c r="Z8" s="5"/>
      <c r="AA8" s="5"/>
      <c r="AB8" s="5" t="s">
        <v>10</v>
      </c>
      <c r="AC8" s="5"/>
    </row>
    <row r="9" spans="1:29" ht="30" x14ac:dyDescent="0.25">
      <c r="A9" s="8" t="s">
        <v>11</v>
      </c>
      <c r="B9" s="9"/>
      <c r="C9" s="10" t="s">
        <v>12</v>
      </c>
      <c r="D9" s="10" t="s">
        <v>0</v>
      </c>
      <c r="E9" s="9" t="s">
        <v>13</v>
      </c>
      <c r="F9" s="10" t="s">
        <v>12</v>
      </c>
      <c r="G9" s="10" t="s">
        <v>0</v>
      </c>
      <c r="H9" s="9" t="s">
        <v>13</v>
      </c>
      <c r="I9" s="10" t="s">
        <v>12</v>
      </c>
      <c r="J9" s="10" t="s">
        <v>0</v>
      </c>
      <c r="K9" s="9" t="s">
        <v>13</v>
      </c>
      <c r="L9" s="10" t="s">
        <v>12</v>
      </c>
      <c r="M9" s="10" t="s">
        <v>0</v>
      </c>
      <c r="N9" s="9" t="s">
        <v>13</v>
      </c>
      <c r="O9" s="10" t="s">
        <v>12</v>
      </c>
      <c r="P9" s="10" t="s">
        <v>0</v>
      </c>
      <c r="Q9" s="9" t="s">
        <v>13</v>
      </c>
      <c r="R9" s="10" t="s">
        <v>12</v>
      </c>
      <c r="S9" s="10" t="s">
        <v>0</v>
      </c>
      <c r="T9" s="9" t="s">
        <v>13</v>
      </c>
      <c r="U9" s="10" t="s">
        <v>12</v>
      </c>
      <c r="V9" s="10" t="s">
        <v>0</v>
      </c>
      <c r="W9" s="9" t="s">
        <v>13</v>
      </c>
      <c r="X9" s="10" t="s">
        <v>12</v>
      </c>
      <c r="Y9" s="10" t="s">
        <v>0</v>
      </c>
      <c r="Z9" s="9" t="s">
        <v>13</v>
      </c>
      <c r="AA9" s="10" t="s">
        <v>12</v>
      </c>
      <c r="AB9" s="10" t="s">
        <v>0</v>
      </c>
      <c r="AC9" s="9" t="s">
        <v>13</v>
      </c>
    </row>
    <row r="10" spans="1:29" x14ac:dyDescent="0.25">
      <c r="A10" s="11" t="s">
        <v>14</v>
      </c>
      <c r="B10" s="12"/>
      <c r="C10" s="13">
        <v>-3292450</v>
      </c>
      <c r="D10" s="14">
        <f>+[1]Spesifisert!C35</f>
        <v>-3492000</v>
      </c>
      <c r="E10" s="15">
        <f>+D10-C10</f>
        <v>-199550</v>
      </c>
      <c r="F10" s="16">
        <v>-1257228</v>
      </c>
      <c r="G10" s="14">
        <f>+[1]Spesifisert!F35</f>
        <v>-1616000</v>
      </c>
      <c r="H10" s="15">
        <f>+G10-F10</f>
        <v>-358772</v>
      </c>
      <c r="I10" s="13">
        <v>-703298</v>
      </c>
      <c r="J10" s="14">
        <f>+[1]Spesifisert!I35</f>
        <v>-961000</v>
      </c>
      <c r="K10" s="15">
        <f>+J10-I10</f>
        <v>-257702</v>
      </c>
      <c r="L10" s="13">
        <v>-495588</v>
      </c>
      <c r="M10" s="14">
        <f>+[1]Spesifisert!L35</f>
        <v>-740000</v>
      </c>
      <c r="N10" s="15">
        <f>+M10-L10</f>
        <v>-244412</v>
      </c>
      <c r="O10" s="13">
        <v>-4312538</v>
      </c>
      <c r="P10" s="14">
        <f>+[1]Spesifisert!O35</f>
        <v>-3910000</v>
      </c>
      <c r="Q10" s="15">
        <f>+P10-O10</f>
        <v>402538</v>
      </c>
      <c r="R10" s="13">
        <v>-45489</v>
      </c>
      <c r="S10" s="14">
        <f>+[1]Spesifisert!R35</f>
        <v>-28000</v>
      </c>
      <c r="T10" s="15">
        <f>+S10-R10</f>
        <v>17489</v>
      </c>
      <c r="U10" s="13">
        <v>-94845</v>
      </c>
      <c r="V10" s="14">
        <f>+[1]Spesifisert!U35</f>
        <v>-153250</v>
      </c>
      <c r="W10" s="15">
        <f>+V10-U10</f>
        <v>-58405</v>
      </c>
      <c r="X10" s="14">
        <v>0</v>
      </c>
      <c r="Y10" s="14">
        <f>+[1]Spesifisert!X35</f>
        <v>-25000</v>
      </c>
      <c r="Z10" s="15">
        <f>+Y10-X10</f>
        <v>-25000</v>
      </c>
      <c r="AA10" s="13">
        <v>-10201437</v>
      </c>
      <c r="AB10" s="14">
        <f>+D10+G10+J10+M10+P10+S10+V10+Y10</f>
        <v>-10925250</v>
      </c>
      <c r="AC10" s="15">
        <f>+AB10-AA10</f>
        <v>-723813</v>
      </c>
    </row>
    <row r="11" spans="1:29" x14ac:dyDescent="0.25">
      <c r="A11" s="11" t="s">
        <v>15</v>
      </c>
      <c r="B11" s="17"/>
      <c r="C11" s="13">
        <v>305723</v>
      </c>
      <c r="D11" s="14">
        <f>+[1]Spesifisert!C61</f>
        <v>200000</v>
      </c>
      <c r="E11" s="15">
        <f t="shared" ref="E11:E16" si="0">+D11-C11</f>
        <v>-105723</v>
      </c>
      <c r="F11" s="16">
        <v>727783</v>
      </c>
      <c r="G11" s="14">
        <f>+[1]Spesifisert!F61</f>
        <v>1035000</v>
      </c>
      <c r="H11" s="15">
        <f t="shared" ref="H11:H16" si="1">+G11-F11</f>
        <v>307217</v>
      </c>
      <c r="I11" s="13">
        <v>384220</v>
      </c>
      <c r="J11" s="14">
        <f>+[1]Spesifisert!I61</f>
        <v>353850</v>
      </c>
      <c r="K11" s="15">
        <f t="shared" ref="K11:K16" si="2">+J11-I11</f>
        <v>-30370</v>
      </c>
      <c r="L11" s="13">
        <v>327308</v>
      </c>
      <c r="M11" s="14">
        <f>+[1]Spesifisert!L61</f>
        <v>337000</v>
      </c>
      <c r="N11" s="15">
        <f t="shared" ref="N11:N16" si="3">+M11-L11</f>
        <v>9692</v>
      </c>
      <c r="O11" s="13">
        <v>3131100</v>
      </c>
      <c r="P11" s="14">
        <f>+[1]Spesifisert!O61</f>
        <v>2525000</v>
      </c>
      <c r="Q11" s="15">
        <f t="shared" ref="Q11:Q16" si="4">+P11-O11</f>
        <v>-606100</v>
      </c>
      <c r="R11" s="13">
        <v>10028</v>
      </c>
      <c r="S11" s="14">
        <f>+[1]Spesifisert!R61</f>
        <v>10000</v>
      </c>
      <c r="T11" s="15">
        <f t="shared" ref="T11:T16" si="5">+S11-R11</f>
        <v>-28</v>
      </c>
      <c r="U11" s="13">
        <v>95027</v>
      </c>
      <c r="V11" s="14">
        <f>+[1]Spesifisert!U61</f>
        <v>66000</v>
      </c>
      <c r="W11" s="15">
        <f t="shared" ref="W11:W16" si="6">+V11-U11</f>
        <v>-29027</v>
      </c>
      <c r="X11" s="14">
        <v>66948</v>
      </c>
      <c r="Y11" s="14">
        <f>+[1]Spesifisert!X61</f>
        <v>0</v>
      </c>
      <c r="Z11" s="15">
        <f t="shared" ref="Z11:Z16" si="7">+Y11-X11</f>
        <v>-66948</v>
      </c>
      <c r="AA11" s="13">
        <v>5048137</v>
      </c>
      <c r="AB11" s="14">
        <f t="shared" ref="AB11:AB16" si="8">+D11+G11+J11+M11+P11+S11+V11+Y11</f>
        <v>4526850</v>
      </c>
      <c r="AC11" s="15">
        <f t="shared" ref="AC11:AC16" si="9">+AB11-AA11</f>
        <v>-521287</v>
      </c>
    </row>
    <row r="12" spans="1:29" x14ac:dyDescent="0.25">
      <c r="A12" s="11" t="s">
        <v>16</v>
      </c>
      <c r="B12" s="17"/>
      <c r="C12" s="13">
        <v>1097425</v>
      </c>
      <c r="D12" s="14">
        <f>+[1]Spesifisert!C78</f>
        <v>1238771</v>
      </c>
      <c r="E12" s="15">
        <f t="shared" si="0"/>
        <v>141346</v>
      </c>
      <c r="F12" s="16">
        <v>0</v>
      </c>
      <c r="G12" s="14">
        <f>+[1]Spesifisert!F78</f>
        <v>60000</v>
      </c>
      <c r="H12" s="15">
        <f t="shared" si="1"/>
        <v>60000</v>
      </c>
      <c r="I12" s="13">
        <v>130000</v>
      </c>
      <c r="J12" s="14">
        <f>+[1]Spesifisert!I78</f>
        <v>260000</v>
      </c>
      <c r="K12" s="15">
        <f t="shared" si="2"/>
        <v>130000</v>
      </c>
      <c r="L12" s="13">
        <v>10000</v>
      </c>
      <c r="M12" s="14">
        <f>+[1]Spesifisert!L78</f>
        <v>80000</v>
      </c>
      <c r="N12" s="15">
        <f t="shared" si="3"/>
        <v>70000</v>
      </c>
      <c r="O12" s="13">
        <v>179005</v>
      </c>
      <c r="P12" s="14">
        <f>+[1]Spesifisert!O78</f>
        <v>0</v>
      </c>
      <c r="Q12" s="15">
        <f t="shared" si="4"/>
        <v>-179005</v>
      </c>
      <c r="R12" s="13">
        <v>0</v>
      </c>
      <c r="S12" s="14">
        <f>+[1]Spesifisert!R78</f>
        <v>0</v>
      </c>
      <c r="T12" s="15">
        <f t="shared" si="5"/>
        <v>0</v>
      </c>
      <c r="U12" s="13">
        <v>0</v>
      </c>
      <c r="V12" s="14">
        <f>+[1]Spesifisert!U78</f>
        <v>0</v>
      </c>
      <c r="W12" s="15">
        <f t="shared" si="6"/>
        <v>0</v>
      </c>
      <c r="X12" s="14">
        <v>0</v>
      </c>
      <c r="Y12" s="14">
        <f>+[1]Spesifisert!X78</f>
        <v>0</v>
      </c>
      <c r="Z12" s="15">
        <f t="shared" si="7"/>
        <v>0</v>
      </c>
      <c r="AA12" s="13">
        <v>1416429</v>
      </c>
      <c r="AB12" s="14">
        <f t="shared" si="8"/>
        <v>1638771</v>
      </c>
      <c r="AC12" s="15">
        <f t="shared" si="9"/>
        <v>222342</v>
      </c>
    </row>
    <row r="13" spans="1:29" x14ac:dyDescent="0.25">
      <c r="A13" s="11" t="s">
        <v>17</v>
      </c>
      <c r="B13" s="17"/>
      <c r="C13" s="13">
        <v>1877142</v>
      </c>
      <c r="D13" s="14">
        <f>+[1]Spesifisert!C133</f>
        <v>1522479</v>
      </c>
      <c r="E13" s="15">
        <f t="shared" si="0"/>
        <v>-354663</v>
      </c>
      <c r="F13" s="16">
        <v>638463</v>
      </c>
      <c r="G13" s="14">
        <f>+[1]Spesifisert!F133</f>
        <v>512500</v>
      </c>
      <c r="H13" s="15">
        <f t="shared" si="1"/>
        <v>-125963</v>
      </c>
      <c r="I13" s="13">
        <v>405195</v>
      </c>
      <c r="J13" s="14">
        <f>+[1]Spesifisert!I133</f>
        <v>437500</v>
      </c>
      <c r="K13" s="15">
        <f t="shared" si="2"/>
        <v>32305</v>
      </c>
      <c r="L13" s="13">
        <v>294557</v>
      </c>
      <c r="M13" s="14">
        <f>+[1]Spesifisert!L133</f>
        <v>318000</v>
      </c>
      <c r="N13" s="15">
        <f t="shared" si="3"/>
        <v>23443</v>
      </c>
      <c r="O13" s="13">
        <v>1011114</v>
      </c>
      <c r="P13" s="14">
        <f>+[1]Spesifisert!O133</f>
        <v>916000</v>
      </c>
      <c r="Q13" s="15">
        <f t="shared" si="4"/>
        <v>-95114</v>
      </c>
      <c r="R13" s="13">
        <v>46172</v>
      </c>
      <c r="S13" s="14">
        <f>+[1]Spesifisert!R133</f>
        <v>12850</v>
      </c>
      <c r="T13" s="15">
        <f t="shared" si="5"/>
        <v>-33322</v>
      </c>
      <c r="U13" s="13">
        <v>87284</v>
      </c>
      <c r="V13" s="14">
        <f>+[1]Spesifisert!U133</f>
        <v>87000</v>
      </c>
      <c r="W13" s="15">
        <f t="shared" si="6"/>
        <v>-284</v>
      </c>
      <c r="X13" s="14">
        <v>209201</v>
      </c>
      <c r="Y13" s="14">
        <f>+[1]Spesifisert!X133</f>
        <v>537743</v>
      </c>
      <c r="Z13" s="15">
        <f t="shared" si="7"/>
        <v>328542</v>
      </c>
      <c r="AA13" s="13">
        <v>4569118</v>
      </c>
      <c r="AB13" s="14">
        <f t="shared" si="8"/>
        <v>4344072</v>
      </c>
      <c r="AC13" s="15">
        <f t="shared" si="9"/>
        <v>-225046</v>
      </c>
    </row>
    <row r="14" spans="1:29" x14ac:dyDescent="0.25">
      <c r="A14" s="11" t="s">
        <v>18</v>
      </c>
      <c r="B14" s="17"/>
      <c r="C14" s="13">
        <f>+C10+C11+C12+C13</f>
        <v>-12160</v>
      </c>
      <c r="D14" s="14">
        <f>+[1]Spesifisert!C135</f>
        <v>-530750</v>
      </c>
      <c r="E14" s="15">
        <f t="shared" si="0"/>
        <v>-518590</v>
      </c>
      <c r="F14" s="16">
        <f>+F10+F11+F12+F13</f>
        <v>109018</v>
      </c>
      <c r="G14" s="14">
        <f>+[1]Spesifisert!F135</f>
        <v>-8500</v>
      </c>
      <c r="H14" s="15">
        <f t="shared" si="1"/>
        <v>-117518</v>
      </c>
      <c r="I14" s="13">
        <f>+I10+I11+I12+I13</f>
        <v>216117</v>
      </c>
      <c r="J14" s="14">
        <f>+[1]Spesifisert!I135</f>
        <v>90350</v>
      </c>
      <c r="K14" s="15">
        <f t="shared" si="2"/>
        <v>-125767</v>
      </c>
      <c r="L14" s="13">
        <v>136277</v>
      </c>
      <c r="M14" s="14">
        <f>+[1]Spesifisert!L135</f>
        <v>-5000</v>
      </c>
      <c r="N14" s="15">
        <f t="shared" si="3"/>
        <v>-141277</v>
      </c>
      <c r="O14" s="13">
        <v>8681</v>
      </c>
      <c r="P14" s="14">
        <f>+[1]Spesifisert!O135</f>
        <v>-469000</v>
      </c>
      <c r="Q14" s="15">
        <f t="shared" si="4"/>
        <v>-477681</v>
      </c>
      <c r="R14" s="13">
        <v>10711</v>
      </c>
      <c r="S14" s="14">
        <f>+[1]Spesifisert!R135</f>
        <v>-5150</v>
      </c>
      <c r="T14" s="15">
        <f t="shared" si="5"/>
        <v>-15861</v>
      </c>
      <c r="U14" s="13">
        <v>87466</v>
      </c>
      <c r="V14" s="14">
        <f>+[1]Spesifisert!U135</f>
        <v>-250</v>
      </c>
      <c r="W14" s="15">
        <f t="shared" si="6"/>
        <v>-87716</v>
      </c>
      <c r="X14" s="14">
        <v>276149</v>
      </c>
      <c r="Y14" s="14">
        <f>+[1]Spesifisert!X135</f>
        <v>512743</v>
      </c>
      <c r="Z14" s="15">
        <f t="shared" si="7"/>
        <v>236594</v>
      </c>
      <c r="AA14" s="13">
        <v>832247</v>
      </c>
      <c r="AB14" s="14">
        <f t="shared" si="8"/>
        <v>-415557</v>
      </c>
      <c r="AC14" s="15">
        <f t="shared" si="9"/>
        <v>-1247804</v>
      </c>
    </row>
    <row r="15" spans="1:29" x14ac:dyDescent="0.25">
      <c r="A15" s="11" t="s">
        <v>19</v>
      </c>
      <c r="B15" s="18"/>
      <c r="C15" s="13">
        <v>0</v>
      </c>
      <c r="D15" s="14">
        <f>+[1]Spesifisert!C138</f>
        <v>0</v>
      </c>
      <c r="E15" s="15">
        <f t="shared" si="0"/>
        <v>0</v>
      </c>
      <c r="F15" s="16">
        <v>1338</v>
      </c>
      <c r="G15" s="14">
        <f>+[1]Spesifisert!F138</f>
        <v>0</v>
      </c>
      <c r="H15" s="15">
        <f t="shared" si="1"/>
        <v>-1338</v>
      </c>
      <c r="I15" s="13">
        <v>0</v>
      </c>
      <c r="J15" s="14">
        <f>+[1]Spesifisert!I138</f>
        <v>0</v>
      </c>
      <c r="K15" s="15">
        <f t="shared" si="2"/>
        <v>0</v>
      </c>
      <c r="L15" s="13">
        <v>0</v>
      </c>
      <c r="M15" s="14">
        <f>+[1]Spesifisert!L138</f>
        <v>0</v>
      </c>
      <c r="N15" s="15">
        <f t="shared" si="3"/>
        <v>0</v>
      </c>
      <c r="O15" s="13">
        <v>0</v>
      </c>
      <c r="P15" s="14">
        <f>+[1]Spesifisert!O138</f>
        <v>0</v>
      </c>
      <c r="Q15" s="15">
        <f t="shared" si="4"/>
        <v>0</v>
      </c>
      <c r="R15" s="13">
        <v>0</v>
      </c>
      <c r="S15" s="14">
        <f>+[1]Spesifisert!R138</f>
        <v>0</v>
      </c>
      <c r="T15" s="15">
        <f t="shared" si="5"/>
        <v>0</v>
      </c>
      <c r="U15" s="13">
        <v>0</v>
      </c>
      <c r="V15" s="14">
        <f>+[1]Spesifisert!U138</f>
        <v>0</v>
      </c>
      <c r="W15" s="15">
        <f t="shared" si="6"/>
        <v>0</v>
      </c>
      <c r="X15" s="14">
        <v>309795</v>
      </c>
      <c r="Y15" s="14">
        <f>+[1]Spesifisert!X138</f>
        <v>383328</v>
      </c>
      <c r="Z15" s="15">
        <f t="shared" si="7"/>
        <v>73533</v>
      </c>
      <c r="AA15" s="13">
        <v>253252</v>
      </c>
      <c r="AB15" s="14">
        <f t="shared" si="8"/>
        <v>383328</v>
      </c>
      <c r="AC15" s="15">
        <f t="shared" si="9"/>
        <v>130076</v>
      </c>
    </row>
    <row r="16" spans="1:29" x14ac:dyDescent="0.25">
      <c r="A16" s="19" t="s">
        <v>20</v>
      </c>
      <c r="B16" s="20"/>
      <c r="C16" s="21">
        <f>+C14+C15</f>
        <v>-12160</v>
      </c>
      <c r="D16" s="22">
        <f>+[1]Spesifisert!C139</f>
        <v>-530750</v>
      </c>
      <c r="E16" s="23">
        <f t="shared" si="0"/>
        <v>-518590</v>
      </c>
      <c r="F16" s="21">
        <f>+F14+F15</f>
        <v>110356</v>
      </c>
      <c r="G16" s="22">
        <f>+[1]Spesifisert!F139</f>
        <v>-8500</v>
      </c>
      <c r="H16" s="23">
        <f t="shared" si="1"/>
        <v>-118856</v>
      </c>
      <c r="I16" s="21">
        <f>+I14+I15</f>
        <v>216117</v>
      </c>
      <c r="J16" s="22">
        <f>+[1]Spesifisert!I139</f>
        <v>90350</v>
      </c>
      <c r="K16" s="23">
        <f t="shared" si="2"/>
        <v>-125767</v>
      </c>
      <c r="L16" s="21">
        <f>+L14+L15</f>
        <v>136277</v>
      </c>
      <c r="M16" s="22">
        <f>+[1]Spesifisert!L139</f>
        <v>-5000</v>
      </c>
      <c r="N16" s="23">
        <f t="shared" si="3"/>
        <v>-141277</v>
      </c>
      <c r="O16" s="21">
        <f>+O14+O15</f>
        <v>8681</v>
      </c>
      <c r="P16" s="22">
        <f>+[1]Spesifisert!O139</f>
        <v>-469000</v>
      </c>
      <c r="Q16" s="23">
        <f t="shared" si="4"/>
        <v>-477681</v>
      </c>
      <c r="R16" s="21">
        <f>+R14+R15</f>
        <v>10711</v>
      </c>
      <c r="S16" s="22">
        <f>+[1]Spesifisert!R139</f>
        <v>-5150</v>
      </c>
      <c r="T16" s="23">
        <f t="shared" si="5"/>
        <v>-15861</v>
      </c>
      <c r="U16" s="21">
        <f>+U14+U15</f>
        <v>87466</v>
      </c>
      <c r="V16" s="22">
        <f>+[1]Spesifisert!U139</f>
        <v>-250</v>
      </c>
      <c r="W16" s="23">
        <f t="shared" si="6"/>
        <v>-87716</v>
      </c>
      <c r="X16" s="21">
        <f>+X14+X15</f>
        <v>585944</v>
      </c>
      <c r="Y16" s="22">
        <f>+[1]Spesifisert!X139</f>
        <v>896071</v>
      </c>
      <c r="Z16" s="23">
        <f t="shared" si="7"/>
        <v>310127</v>
      </c>
      <c r="AA16" s="21">
        <f>+AA14+AA15</f>
        <v>1085499</v>
      </c>
      <c r="AB16" s="24">
        <f t="shared" si="8"/>
        <v>-32229</v>
      </c>
      <c r="AC16" s="23">
        <f t="shared" si="9"/>
        <v>-1117728</v>
      </c>
    </row>
    <row r="17" spans="3:15" s="1" customFormat="1" x14ac:dyDescent="0.25">
      <c r="C17" s="1" t="s">
        <v>21</v>
      </c>
      <c r="F17" s="1" t="s">
        <v>21</v>
      </c>
      <c r="I17" s="1" t="s">
        <v>21</v>
      </c>
      <c r="L17" s="1" t="s">
        <v>21</v>
      </c>
      <c r="O17" s="1" t="s">
        <v>21</v>
      </c>
    </row>
    <row r="18" spans="3:15" s="1" customFormat="1" x14ac:dyDescent="0.25"/>
    <row r="19" spans="3:15" s="1" customFormat="1" x14ac:dyDescent="0.25"/>
    <row r="20" spans="3:15" s="1" customFormat="1" x14ac:dyDescent="0.25"/>
    <row r="21" spans="3:15" s="1" customFormat="1" x14ac:dyDescent="0.25"/>
    <row r="22" spans="3:15" s="1" customFormat="1" x14ac:dyDescent="0.25"/>
    <row r="23" spans="3:15" s="1" customFormat="1" x14ac:dyDescent="0.25"/>
    <row r="24" spans="3:15" s="1" customFormat="1" x14ac:dyDescent="0.25"/>
    <row r="25" spans="3:15" s="1" customFormat="1" x14ac:dyDescent="0.25"/>
    <row r="26" spans="3:15" s="1" customFormat="1" x14ac:dyDescent="0.25"/>
    <row r="27" spans="3:15" s="1" customFormat="1" x14ac:dyDescent="0.25"/>
    <row r="28" spans="3:15" s="1" customFormat="1" x14ac:dyDescent="0.25"/>
    <row r="29" spans="3:15" s="1" customFormat="1" x14ac:dyDescent="0.25"/>
    <row r="30" spans="3:15" s="1" customFormat="1" x14ac:dyDescent="0.25"/>
    <row r="31" spans="3:15" s="1" customFormat="1" x14ac:dyDescent="0.25"/>
    <row r="32" spans="3:1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Budsjett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Mikal Halvorsen</dc:creator>
  <cp:lastModifiedBy>Jan Mikal Halvorsen</cp:lastModifiedBy>
  <dcterms:created xsi:type="dcterms:W3CDTF">2026-03-24T08:34:47Z</dcterms:created>
  <dcterms:modified xsi:type="dcterms:W3CDTF">2026-03-24T08:35:43Z</dcterms:modified>
</cp:coreProperties>
</file>