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rgokonomi-my.sharepoint.com/personal/byre_bergokonomi_no/Documents/Dokumenter/Verdal IL/"/>
    </mc:Choice>
  </mc:AlternateContent>
  <xr:revisionPtr revIDLastSave="0" documentId="8_{5A94115D-5BFB-4784-A122-F85BC3EE9250}" xr6:coauthVersionLast="47" xr6:coauthVersionMax="47" xr10:uidLastSave="{00000000-0000-0000-0000-000000000000}"/>
  <bookViews>
    <workbookView xWindow="-120" yWindow="-120" windowWidth="29040" windowHeight="15720" activeTab="1" xr2:uid="{57FF800A-B8C4-47BC-8A40-1158E90EDEED}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" l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X140" i="1" s="1"/>
  <c r="Z140" i="1" s="1"/>
  <c r="D140" i="1"/>
  <c r="Y140" i="1" s="1"/>
  <c r="C140" i="1"/>
  <c r="Y139" i="1"/>
  <c r="X139" i="1"/>
  <c r="Z139" i="1" s="1"/>
  <c r="W139" i="1"/>
  <c r="H139" i="1"/>
  <c r="E139" i="1"/>
  <c r="Y138" i="1"/>
  <c r="X138" i="1"/>
  <c r="Z138" i="1" s="1"/>
  <c r="E138" i="1"/>
  <c r="Y137" i="1"/>
  <c r="X137" i="1"/>
  <c r="Z137" i="1" s="1"/>
  <c r="H137" i="1"/>
  <c r="E137" i="1"/>
  <c r="E140" i="1" s="1"/>
  <c r="M136" i="1"/>
  <c r="M141" i="1" s="1"/>
  <c r="W135" i="1"/>
  <c r="V135" i="1"/>
  <c r="U135" i="1"/>
  <c r="S135" i="1"/>
  <c r="R135" i="1"/>
  <c r="P135" i="1"/>
  <c r="O135" i="1"/>
  <c r="M135" i="1"/>
  <c r="L135" i="1"/>
  <c r="J135" i="1"/>
  <c r="I135" i="1"/>
  <c r="G135" i="1"/>
  <c r="F135" i="1"/>
  <c r="E135" i="1"/>
  <c r="D135" i="1"/>
  <c r="Y135" i="1" s="1"/>
  <c r="C135" i="1"/>
  <c r="X135" i="1" s="1"/>
  <c r="Z134" i="1"/>
  <c r="Y134" i="1"/>
  <c r="X134" i="1"/>
  <c r="T134" i="1"/>
  <c r="Q134" i="1"/>
  <c r="N134" i="1"/>
  <c r="E134" i="1"/>
  <c r="Y133" i="1"/>
  <c r="X133" i="1"/>
  <c r="Z133" i="1" s="1"/>
  <c r="T133" i="1"/>
  <c r="K133" i="1"/>
  <c r="H133" i="1"/>
  <c r="E133" i="1"/>
  <c r="Y132" i="1"/>
  <c r="Z132" i="1" s="1"/>
  <c r="X132" i="1"/>
  <c r="W132" i="1"/>
  <c r="T132" i="1"/>
  <c r="Q132" i="1"/>
  <c r="N132" i="1"/>
  <c r="K132" i="1"/>
  <c r="H132" i="1"/>
  <c r="E132" i="1"/>
  <c r="Y131" i="1"/>
  <c r="X131" i="1"/>
  <c r="Z131" i="1" s="1"/>
  <c r="Q131" i="1"/>
  <c r="Y130" i="1"/>
  <c r="Z130" i="1" s="1"/>
  <c r="X130" i="1"/>
  <c r="H130" i="1"/>
  <c r="E130" i="1"/>
  <c r="Y129" i="1"/>
  <c r="X129" i="1"/>
  <c r="Z129" i="1" s="1"/>
  <c r="E129" i="1"/>
  <c r="Y128" i="1"/>
  <c r="X128" i="1"/>
  <c r="Z128" i="1" s="1"/>
  <c r="N128" i="1"/>
  <c r="H128" i="1"/>
  <c r="Y127" i="1"/>
  <c r="X127" i="1"/>
  <c r="Z127" i="1" s="1"/>
  <c r="K127" i="1"/>
  <c r="H127" i="1"/>
  <c r="E127" i="1"/>
  <c r="Z126" i="1"/>
  <c r="Y126" i="1"/>
  <c r="X126" i="1"/>
  <c r="Q126" i="1"/>
  <c r="Y125" i="1"/>
  <c r="X125" i="1"/>
  <c r="Z125" i="1" s="1"/>
  <c r="T125" i="1"/>
  <c r="E125" i="1"/>
  <c r="Y124" i="1"/>
  <c r="X124" i="1"/>
  <c r="Z124" i="1" s="1"/>
  <c r="K124" i="1"/>
  <c r="Z123" i="1"/>
  <c r="Y123" i="1"/>
  <c r="X123" i="1"/>
  <c r="Q123" i="1"/>
  <c r="N123" i="1"/>
  <c r="H123" i="1"/>
  <c r="Y122" i="1"/>
  <c r="X122" i="1"/>
  <c r="Z122" i="1" s="1"/>
  <c r="Q122" i="1"/>
  <c r="N122" i="1"/>
  <c r="K122" i="1"/>
  <c r="E122" i="1"/>
  <c r="Y121" i="1"/>
  <c r="X121" i="1"/>
  <c r="Z121" i="1" s="1"/>
  <c r="T121" i="1"/>
  <c r="Q121" i="1"/>
  <c r="N121" i="1"/>
  <c r="H121" i="1"/>
  <c r="E121" i="1"/>
  <c r="Y120" i="1"/>
  <c r="X120" i="1"/>
  <c r="Z120" i="1" s="1"/>
  <c r="Q120" i="1"/>
  <c r="E120" i="1"/>
  <c r="Y119" i="1"/>
  <c r="X119" i="1"/>
  <c r="Z119" i="1" s="1"/>
  <c r="Q119" i="1"/>
  <c r="N119" i="1"/>
  <c r="K119" i="1"/>
  <c r="H119" i="1"/>
  <c r="E119" i="1"/>
  <c r="Z118" i="1"/>
  <c r="Y118" i="1"/>
  <c r="X118" i="1"/>
  <c r="W118" i="1"/>
  <c r="N118" i="1"/>
  <c r="K118" i="1"/>
  <c r="H118" i="1"/>
  <c r="Y117" i="1"/>
  <c r="X117" i="1"/>
  <c r="Z117" i="1" s="1"/>
  <c r="Q117" i="1"/>
  <c r="E117" i="1"/>
  <c r="Y116" i="1"/>
  <c r="X116" i="1"/>
  <c r="Z116" i="1" s="1"/>
  <c r="W116" i="1"/>
  <c r="Q116" i="1"/>
  <c r="N116" i="1"/>
  <c r="K116" i="1"/>
  <c r="H116" i="1"/>
  <c r="E116" i="1"/>
  <c r="Y115" i="1"/>
  <c r="Z115" i="1" s="1"/>
  <c r="X115" i="1"/>
  <c r="Q115" i="1"/>
  <c r="K115" i="1"/>
  <c r="Y114" i="1"/>
  <c r="X114" i="1"/>
  <c r="Z114" i="1" s="1"/>
  <c r="T114" i="1"/>
  <c r="K114" i="1"/>
  <c r="H114" i="1"/>
  <c r="Z113" i="1"/>
  <c r="Y113" i="1"/>
  <c r="X113" i="1"/>
  <c r="E113" i="1"/>
  <c r="Y112" i="1"/>
  <c r="X112" i="1"/>
  <c r="Z112" i="1" s="1"/>
  <c r="Q112" i="1"/>
  <c r="Y111" i="1"/>
  <c r="X111" i="1"/>
  <c r="Z111" i="1" s="1"/>
  <c r="E111" i="1"/>
  <c r="Y110" i="1"/>
  <c r="X110" i="1"/>
  <c r="Z110" i="1" s="1"/>
  <c r="Q110" i="1"/>
  <c r="Z109" i="1"/>
  <c r="Y109" i="1"/>
  <c r="X109" i="1"/>
  <c r="W109" i="1"/>
  <c r="T109" i="1"/>
  <c r="N109" i="1"/>
  <c r="H109" i="1"/>
  <c r="Y108" i="1"/>
  <c r="X108" i="1"/>
  <c r="Z108" i="1" s="1"/>
  <c r="W108" i="1"/>
  <c r="T108" i="1"/>
  <c r="Q108" i="1"/>
  <c r="N108" i="1"/>
  <c r="K108" i="1"/>
  <c r="E108" i="1"/>
  <c r="Z107" i="1"/>
  <c r="Y107" i="1"/>
  <c r="X107" i="1"/>
  <c r="E107" i="1"/>
  <c r="Y106" i="1"/>
  <c r="X106" i="1"/>
  <c r="Z106" i="1" s="1"/>
  <c r="T106" i="1"/>
  <c r="Q106" i="1"/>
  <c r="N106" i="1"/>
  <c r="H106" i="1"/>
  <c r="E106" i="1"/>
  <c r="Y105" i="1"/>
  <c r="X105" i="1"/>
  <c r="Z105" i="1" s="1"/>
  <c r="E105" i="1"/>
  <c r="Z104" i="1"/>
  <c r="Y104" i="1"/>
  <c r="X104" i="1"/>
  <c r="Q104" i="1"/>
  <c r="Y103" i="1"/>
  <c r="X103" i="1"/>
  <c r="Z103" i="1" s="1"/>
  <c r="E103" i="1"/>
  <c r="Y102" i="1"/>
  <c r="X102" i="1"/>
  <c r="Z102" i="1" s="1"/>
  <c r="E102" i="1"/>
  <c r="Y101" i="1"/>
  <c r="X101" i="1"/>
  <c r="Z101" i="1" s="1"/>
  <c r="T101" i="1"/>
  <c r="H101" i="1"/>
  <c r="E101" i="1"/>
  <c r="Y100" i="1"/>
  <c r="X100" i="1"/>
  <c r="Z100" i="1" s="1"/>
  <c r="T100" i="1"/>
  <c r="E100" i="1"/>
  <c r="Y99" i="1"/>
  <c r="X99" i="1"/>
  <c r="Z99" i="1" s="1"/>
  <c r="E99" i="1"/>
  <c r="Y98" i="1"/>
  <c r="X98" i="1"/>
  <c r="Z98" i="1" s="1"/>
  <c r="T98" i="1"/>
  <c r="T135" i="1" s="1"/>
  <c r="Y97" i="1"/>
  <c r="Z97" i="1" s="1"/>
  <c r="X97" i="1"/>
  <c r="T97" i="1"/>
  <c r="N97" i="1"/>
  <c r="E97" i="1"/>
  <c r="Y96" i="1"/>
  <c r="Z96" i="1" s="1"/>
  <c r="X96" i="1"/>
  <c r="Q96" i="1"/>
  <c r="E96" i="1"/>
  <c r="Y95" i="1"/>
  <c r="X95" i="1"/>
  <c r="Z95" i="1" s="1"/>
  <c r="Q95" i="1"/>
  <c r="K95" i="1"/>
  <c r="E95" i="1"/>
  <c r="Z94" i="1"/>
  <c r="Y94" i="1"/>
  <c r="X94" i="1"/>
  <c r="Q94" i="1"/>
  <c r="Y93" i="1"/>
  <c r="X93" i="1"/>
  <c r="Z93" i="1" s="1"/>
  <c r="E93" i="1"/>
  <c r="Y92" i="1"/>
  <c r="X92" i="1"/>
  <c r="Z92" i="1" s="1"/>
  <c r="N92" i="1"/>
  <c r="E92" i="1"/>
  <c r="Y91" i="1"/>
  <c r="Z91" i="1" s="1"/>
  <c r="X91" i="1"/>
  <c r="Q91" i="1"/>
  <c r="Z90" i="1"/>
  <c r="Y90" i="1"/>
  <c r="X90" i="1"/>
  <c r="W90" i="1"/>
  <c r="H90" i="1"/>
  <c r="Z89" i="1"/>
  <c r="Y89" i="1"/>
  <c r="X89" i="1"/>
  <c r="W89" i="1"/>
  <c r="Q89" i="1"/>
  <c r="N89" i="1"/>
  <c r="N135" i="1" s="1"/>
  <c r="K89" i="1"/>
  <c r="H89" i="1"/>
  <c r="H135" i="1" s="1"/>
  <c r="Z88" i="1"/>
  <c r="Y88" i="1"/>
  <c r="X88" i="1"/>
  <c r="E88" i="1"/>
  <c r="Y87" i="1"/>
  <c r="X87" i="1"/>
  <c r="Z87" i="1" s="1"/>
  <c r="Q87" i="1"/>
  <c r="E87" i="1"/>
  <c r="Y86" i="1"/>
  <c r="X86" i="1"/>
  <c r="Z86" i="1" s="1"/>
  <c r="Q86" i="1"/>
  <c r="K86" i="1"/>
  <c r="E86" i="1"/>
  <c r="Y85" i="1"/>
  <c r="Z85" i="1" s="1"/>
  <c r="X85" i="1"/>
  <c r="Q85" i="1"/>
  <c r="E85" i="1"/>
  <c r="Y84" i="1"/>
  <c r="X84" i="1"/>
  <c r="Z84" i="1" s="1"/>
  <c r="Q84" i="1"/>
  <c r="E84" i="1"/>
  <c r="Y83" i="1"/>
  <c r="X83" i="1"/>
  <c r="Z83" i="1" s="1"/>
  <c r="Q83" i="1"/>
  <c r="Y82" i="1"/>
  <c r="X82" i="1"/>
  <c r="Z82" i="1" s="1"/>
  <c r="Q82" i="1"/>
  <c r="E82" i="1"/>
  <c r="Z81" i="1"/>
  <c r="Y81" i="1"/>
  <c r="X81" i="1"/>
  <c r="E81" i="1"/>
  <c r="Y80" i="1"/>
  <c r="X80" i="1"/>
  <c r="Z80" i="1" s="1"/>
  <c r="E80" i="1"/>
  <c r="Y79" i="1"/>
  <c r="X79" i="1"/>
  <c r="Z79" i="1" s="1"/>
  <c r="Q79" i="1"/>
  <c r="E79" i="1"/>
  <c r="Y78" i="1"/>
  <c r="Z78" i="1" s="1"/>
  <c r="X78" i="1"/>
  <c r="Q78" i="1"/>
  <c r="Q135" i="1" s="1"/>
  <c r="K78" i="1"/>
  <c r="K135" i="1" s="1"/>
  <c r="E78" i="1"/>
  <c r="Y77" i="1"/>
  <c r="X77" i="1"/>
  <c r="Z77" i="1" s="1"/>
  <c r="E77" i="1"/>
  <c r="D77" i="1"/>
  <c r="V76" i="1"/>
  <c r="U76" i="1"/>
  <c r="T76" i="1"/>
  <c r="S76" i="1"/>
  <c r="R76" i="1"/>
  <c r="P76" i="1"/>
  <c r="O76" i="1"/>
  <c r="N76" i="1"/>
  <c r="M76" i="1"/>
  <c r="L76" i="1"/>
  <c r="J76" i="1"/>
  <c r="I76" i="1"/>
  <c r="G76" i="1"/>
  <c r="F76" i="1"/>
  <c r="E76" i="1"/>
  <c r="D76" i="1"/>
  <c r="Y76" i="1" s="1"/>
  <c r="C76" i="1"/>
  <c r="X76" i="1" s="1"/>
  <c r="Y75" i="1"/>
  <c r="Z75" i="1" s="1"/>
  <c r="X75" i="1"/>
  <c r="E75" i="1"/>
  <c r="Y74" i="1"/>
  <c r="X74" i="1"/>
  <c r="Z74" i="1" s="1"/>
  <c r="E74" i="1"/>
  <c r="Y73" i="1"/>
  <c r="X73" i="1"/>
  <c r="Z73" i="1" s="1"/>
  <c r="E73" i="1"/>
  <c r="Y72" i="1"/>
  <c r="X72" i="1"/>
  <c r="Z72" i="1" s="1"/>
  <c r="K72" i="1"/>
  <c r="E72" i="1"/>
  <c r="Z71" i="1"/>
  <c r="Y71" i="1"/>
  <c r="X71" i="1"/>
  <c r="E71" i="1"/>
  <c r="Y70" i="1"/>
  <c r="Z70" i="1" s="1"/>
  <c r="X70" i="1"/>
  <c r="E70" i="1"/>
  <c r="Y69" i="1"/>
  <c r="X69" i="1"/>
  <c r="Z69" i="1" s="1"/>
  <c r="E69" i="1"/>
  <c r="Y68" i="1"/>
  <c r="Z68" i="1" s="1"/>
  <c r="X68" i="1"/>
  <c r="E68" i="1"/>
  <c r="Z67" i="1"/>
  <c r="Y67" i="1"/>
  <c r="X67" i="1"/>
  <c r="T67" i="1"/>
  <c r="Y66" i="1"/>
  <c r="Z66" i="1" s="1"/>
  <c r="X66" i="1"/>
  <c r="E66" i="1"/>
  <c r="Y65" i="1"/>
  <c r="X65" i="1"/>
  <c r="Z65" i="1" s="1"/>
  <c r="W65" i="1"/>
  <c r="W76" i="1" s="1"/>
  <c r="Q65" i="1"/>
  <c r="Q76" i="1" s="1"/>
  <c r="K65" i="1"/>
  <c r="K76" i="1" s="1"/>
  <c r="H65" i="1"/>
  <c r="H76" i="1" s="1"/>
  <c r="Y64" i="1"/>
  <c r="Z64" i="1" s="1"/>
  <c r="X64" i="1"/>
  <c r="E64" i="1"/>
  <c r="Y63" i="1"/>
  <c r="X63" i="1"/>
  <c r="Z63" i="1" s="1"/>
  <c r="E63" i="1"/>
  <c r="V62" i="1"/>
  <c r="U62" i="1"/>
  <c r="T62" i="1"/>
  <c r="S62" i="1"/>
  <c r="R62" i="1"/>
  <c r="P62" i="1"/>
  <c r="O62" i="1"/>
  <c r="M62" i="1"/>
  <c r="L62" i="1"/>
  <c r="L136" i="1" s="1"/>
  <c r="L141" i="1" s="1"/>
  <c r="J62" i="1"/>
  <c r="I62" i="1"/>
  <c r="G62" i="1"/>
  <c r="F62" i="1"/>
  <c r="E62" i="1"/>
  <c r="D62" i="1"/>
  <c r="Y62" i="1" s="1"/>
  <c r="C62" i="1"/>
  <c r="X62" i="1" s="1"/>
  <c r="Z62" i="1" s="1"/>
  <c r="Y61" i="1"/>
  <c r="Z61" i="1" s="1"/>
  <c r="X61" i="1"/>
  <c r="E61" i="1"/>
  <c r="Y60" i="1"/>
  <c r="X60" i="1"/>
  <c r="Z60" i="1" s="1"/>
  <c r="N60" i="1"/>
  <c r="Y59" i="1"/>
  <c r="X59" i="1"/>
  <c r="Z59" i="1" s="1"/>
  <c r="H59" i="1"/>
  <c r="Y58" i="1"/>
  <c r="X58" i="1"/>
  <c r="Z58" i="1" s="1"/>
  <c r="W58" i="1"/>
  <c r="N58" i="1"/>
  <c r="K58" i="1"/>
  <c r="H58" i="1"/>
  <c r="Y57" i="1"/>
  <c r="X57" i="1"/>
  <c r="Z57" i="1" s="1"/>
  <c r="N57" i="1"/>
  <c r="K57" i="1"/>
  <c r="H57" i="1"/>
  <c r="Y56" i="1"/>
  <c r="X56" i="1"/>
  <c r="Z56" i="1" s="1"/>
  <c r="W56" i="1"/>
  <c r="N56" i="1"/>
  <c r="K56" i="1"/>
  <c r="H56" i="1"/>
  <c r="Y55" i="1"/>
  <c r="Z55" i="1" s="1"/>
  <c r="X55" i="1"/>
  <c r="W55" i="1"/>
  <c r="K55" i="1"/>
  <c r="Y54" i="1"/>
  <c r="Z54" i="1" s="1"/>
  <c r="X54" i="1"/>
  <c r="Q54" i="1"/>
  <c r="N54" i="1"/>
  <c r="K54" i="1"/>
  <c r="H54" i="1"/>
  <c r="E54" i="1"/>
  <c r="Y53" i="1"/>
  <c r="Z53" i="1" s="1"/>
  <c r="X53" i="1"/>
  <c r="W53" i="1"/>
  <c r="K53" i="1"/>
  <c r="H53" i="1"/>
  <c r="Y52" i="1"/>
  <c r="X52" i="1"/>
  <c r="Z52" i="1" s="1"/>
  <c r="H52" i="1"/>
  <c r="E52" i="1"/>
  <c r="Y51" i="1"/>
  <c r="X51" i="1"/>
  <c r="Z51" i="1" s="1"/>
  <c r="W51" i="1"/>
  <c r="W62" i="1" s="1"/>
  <c r="T51" i="1"/>
  <c r="Q51" i="1"/>
  <c r="N51" i="1"/>
  <c r="K51" i="1"/>
  <c r="H51" i="1"/>
  <c r="E51" i="1"/>
  <c r="Y50" i="1"/>
  <c r="X50" i="1"/>
  <c r="Z50" i="1" s="1"/>
  <c r="Q50" i="1"/>
  <c r="Z49" i="1"/>
  <c r="Y49" i="1"/>
  <c r="X49" i="1"/>
  <c r="Q49" i="1"/>
  <c r="E49" i="1"/>
  <c r="Y48" i="1"/>
  <c r="X48" i="1"/>
  <c r="Z48" i="1" s="1"/>
  <c r="Q48" i="1"/>
  <c r="Y47" i="1"/>
  <c r="X47" i="1"/>
  <c r="Z47" i="1" s="1"/>
  <c r="Q47" i="1"/>
  <c r="E47" i="1"/>
  <c r="Y46" i="1"/>
  <c r="X46" i="1"/>
  <c r="Z46" i="1" s="1"/>
  <c r="Q46" i="1"/>
  <c r="Y45" i="1"/>
  <c r="X45" i="1"/>
  <c r="Z45" i="1" s="1"/>
  <c r="T45" i="1"/>
  <c r="Q45" i="1"/>
  <c r="N45" i="1"/>
  <c r="H45" i="1"/>
  <c r="E45" i="1"/>
  <c r="Y44" i="1"/>
  <c r="Z44" i="1" s="1"/>
  <c r="X44" i="1"/>
  <c r="W44" i="1"/>
  <c r="N44" i="1"/>
  <c r="K44" i="1"/>
  <c r="H44" i="1"/>
  <c r="Y43" i="1"/>
  <c r="X43" i="1"/>
  <c r="Z43" i="1" s="1"/>
  <c r="Q43" i="1"/>
  <c r="Y42" i="1"/>
  <c r="X42" i="1"/>
  <c r="Z42" i="1" s="1"/>
  <c r="Q42" i="1"/>
  <c r="Q62" i="1" s="1"/>
  <c r="N42" i="1"/>
  <c r="E42" i="1"/>
  <c r="Z41" i="1"/>
  <c r="Y41" i="1"/>
  <c r="X41" i="1"/>
  <c r="Q41" i="1"/>
  <c r="N41" i="1"/>
  <c r="E41" i="1"/>
  <c r="Y40" i="1"/>
  <c r="X40" i="1"/>
  <c r="Z40" i="1" s="1"/>
  <c r="Q40" i="1"/>
  <c r="N40" i="1"/>
  <c r="Y39" i="1"/>
  <c r="X39" i="1"/>
  <c r="Z39" i="1" s="1"/>
  <c r="Q39" i="1"/>
  <c r="N39" i="1"/>
  <c r="E39" i="1"/>
  <c r="Y38" i="1"/>
  <c r="X38" i="1"/>
  <c r="Z38" i="1" s="1"/>
  <c r="Q38" i="1"/>
  <c r="Z37" i="1"/>
  <c r="Y37" i="1"/>
  <c r="X37" i="1"/>
  <c r="W37" i="1"/>
  <c r="T37" i="1"/>
  <c r="Q37" i="1"/>
  <c r="N37" i="1"/>
  <c r="N62" i="1" s="1"/>
  <c r="K37" i="1"/>
  <c r="H37" i="1"/>
  <c r="H62" i="1" s="1"/>
  <c r="E37" i="1"/>
  <c r="Y36" i="1"/>
  <c r="Z36" i="1" s="1"/>
  <c r="X36" i="1"/>
  <c r="K36" i="1"/>
  <c r="K62" i="1" s="1"/>
  <c r="E36" i="1"/>
  <c r="V35" i="1"/>
  <c r="V136" i="1" s="1"/>
  <c r="V141" i="1" s="1"/>
  <c r="U35" i="1"/>
  <c r="U136" i="1" s="1"/>
  <c r="U141" i="1" s="1"/>
  <c r="S35" i="1"/>
  <c r="S136" i="1" s="1"/>
  <c r="S141" i="1" s="1"/>
  <c r="R35" i="1"/>
  <c r="R136" i="1" s="1"/>
  <c r="R141" i="1" s="1"/>
  <c r="Q35" i="1"/>
  <c r="Q136" i="1" s="1"/>
  <c r="Q141" i="1" s="1"/>
  <c r="P35" i="1"/>
  <c r="P136" i="1" s="1"/>
  <c r="P141" i="1" s="1"/>
  <c r="O35" i="1"/>
  <c r="O136" i="1" s="1"/>
  <c r="O141" i="1" s="1"/>
  <c r="M35" i="1"/>
  <c r="L35" i="1"/>
  <c r="J35" i="1"/>
  <c r="J136" i="1" s="1"/>
  <c r="J141" i="1" s="1"/>
  <c r="I35" i="1"/>
  <c r="I136" i="1" s="1"/>
  <c r="I141" i="1" s="1"/>
  <c r="G35" i="1"/>
  <c r="G136" i="1" s="1"/>
  <c r="G141" i="1" s="1"/>
  <c r="F35" i="1"/>
  <c r="F136" i="1" s="1"/>
  <c r="F141" i="1" s="1"/>
  <c r="D35" i="1"/>
  <c r="Y35" i="1" s="1"/>
  <c r="C35" i="1"/>
  <c r="X35" i="1" s="1"/>
  <c r="Y34" i="1"/>
  <c r="Z34" i="1" s="1"/>
  <c r="X34" i="1"/>
  <c r="W34" i="1"/>
  <c r="T34" i="1"/>
  <c r="N34" i="1"/>
  <c r="K34" i="1"/>
  <c r="H34" i="1"/>
  <c r="E34" i="1"/>
  <c r="Z33" i="1"/>
  <c r="Y33" i="1"/>
  <c r="X33" i="1"/>
  <c r="W33" i="1"/>
  <c r="N33" i="1"/>
  <c r="K33" i="1"/>
  <c r="H33" i="1"/>
  <c r="E33" i="1"/>
  <c r="Z32" i="1"/>
  <c r="Y32" i="1"/>
  <c r="X32" i="1"/>
  <c r="E32" i="1"/>
  <c r="Y31" i="1"/>
  <c r="X31" i="1"/>
  <c r="Z31" i="1" s="1"/>
  <c r="H31" i="1"/>
  <c r="Z30" i="1"/>
  <c r="Y30" i="1"/>
  <c r="X30" i="1"/>
  <c r="N30" i="1"/>
  <c r="H30" i="1"/>
  <c r="Y29" i="1"/>
  <c r="X29" i="1"/>
  <c r="Z29" i="1" s="1"/>
  <c r="W29" i="1"/>
  <c r="T29" i="1"/>
  <c r="Q29" i="1"/>
  <c r="N29" i="1"/>
  <c r="K29" i="1"/>
  <c r="H29" i="1"/>
  <c r="Y28" i="1"/>
  <c r="X28" i="1"/>
  <c r="Z28" i="1" s="1"/>
  <c r="E28" i="1"/>
  <c r="Y27" i="1"/>
  <c r="X27" i="1"/>
  <c r="Z27" i="1" s="1"/>
  <c r="E27" i="1"/>
  <c r="Y26" i="1"/>
  <c r="X26" i="1"/>
  <c r="Z26" i="1" s="1"/>
  <c r="H26" i="1"/>
  <c r="Y25" i="1"/>
  <c r="Z25" i="1" s="1"/>
  <c r="X25" i="1"/>
  <c r="E25" i="1"/>
  <c r="Y24" i="1"/>
  <c r="X24" i="1"/>
  <c r="Z24" i="1" s="1"/>
  <c r="K24" i="1"/>
  <c r="Y23" i="1"/>
  <c r="X23" i="1"/>
  <c r="Z23" i="1" s="1"/>
  <c r="Q23" i="1"/>
  <c r="N23" i="1"/>
  <c r="K23" i="1"/>
  <c r="H23" i="1"/>
  <c r="Y22" i="1"/>
  <c r="X22" i="1"/>
  <c r="Z22" i="1" s="1"/>
  <c r="W22" i="1"/>
  <c r="Y21" i="1"/>
  <c r="X21" i="1"/>
  <c r="Z21" i="1" s="1"/>
  <c r="Q21" i="1"/>
  <c r="H21" i="1"/>
  <c r="Y20" i="1"/>
  <c r="X20" i="1"/>
  <c r="Z20" i="1" s="1"/>
  <c r="N20" i="1"/>
  <c r="Y19" i="1"/>
  <c r="X19" i="1"/>
  <c r="Z19" i="1" s="1"/>
  <c r="K19" i="1"/>
  <c r="Y18" i="1"/>
  <c r="Z18" i="1" s="1"/>
  <c r="X18" i="1"/>
  <c r="T18" i="1"/>
  <c r="Y17" i="1"/>
  <c r="X17" i="1"/>
  <c r="Z17" i="1" s="1"/>
  <c r="N17" i="1"/>
  <c r="Y16" i="1"/>
  <c r="X16" i="1"/>
  <c r="Z16" i="1" s="1"/>
  <c r="K16" i="1"/>
  <c r="Y15" i="1"/>
  <c r="X15" i="1"/>
  <c r="Z15" i="1" s="1"/>
  <c r="H15" i="1"/>
  <c r="Y14" i="1"/>
  <c r="Z14" i="1" s="1"/>
  <c r="X14" i="1"/>
  <c r="Q14" i="1"/>
  <c r="N14" i="1"/>
  <c r="K14" i="1"/>
  <c r="E14" i="1"/>
  <c r="Y13" i="1"/>
  <c r="X13" i="1"/>
  <c r="Z13" i="1" s="1"/>
  <c r="T13" i="1"/>
  <c r="Y12" i="1"/>
  <c r="X12" i="1"/>
  <c r="Z12" i="1" s="1"/>
  <c r="T12" i="1"/>
  <c r="T35" i="1" s="1"/>
  <c r="T136" i="1" s="1"/>
  <c r="T141" i="1" s="1"/>
  <c r="K12" i="1"/>
  <c r="H12" i="1"/>
  <c r="Z11" i="1"/>
  <c r="Y11" i="1"/>
  <c r="X11" i="1"/>
  <c r="W11" i="1"/>
  <c r="Q11" i="1"/>
  <c r="Z10" i="1"/>
  <c r="Y10" i="1"/>
  <c r="X10" i="1"/>
  <c r="Q10" i="1"/>
  <c r="H10" i="1"/>
  <c r="E10" i="1"/>
  <c r="Y9" i="1"/>
  <c r="X9" i="1"/>
  <c r="Z9" i="1" s="1"/>
  <c r="W9" i="1"/>
  <c r="Q9" i="1"/>
  <c r="N9" i="1"/>
  <c r="K9" i="1"/>
  <c r="H9" i="1"/>
  <c r="H35" i="1" s="1"/>
  <c r="E9" i="1"/>
  <c r="Y8" i="1"/>
  <c r="Z8" i="1" s="1"/>
  <c r="X8" i="1"/>
  <c r="E8" i="1"/>
  <c r="E35" i="1" s="1"/>
  <c r="E136" i="1" s="1"/>
  <c r="Y7" i="1"/>
  <c r="X7" i="1"/>
  <c r="Z7" i="1" s="1"/>
  <c r="N7" i="1"/>
  <c r="Y6" i="1"/>
  <c r="Z6" i="1" s="1"/>
  <c r="X6" i="1"/>
  <c r="Q6" i="1"/>
  <c r="N6" i="1"/>
  <c r="Y5" i="1"/>
  <c r="X5" i="1"/>
  <c r="Z5" i="1" s="1"/>
  <c r="Q5" i="1"/>
  <c r="N5" i="1"/>
  <c r="Y4" i="1"/>
  <c r="X4" i="1"/>
  <c r="Z4" i="1" s="1"/>
  <c r="Q4" i="1"/>
  <c r="N4" i="1"/>
  <c r="Y3" i="1"/>
  <c r="X3" i="1"/>
  <c r="Z3" i="1" s="1"/>
  <c r="W3" i="1"/>
  <c r="W35" i="1" s="1"/>
  <c r="Q3" i="1"/>
  <c r="N3" i="1"/>
  <c r="N35" i="1" s="1"/>
  <c r="N136" i="1" s="1"/>
  <c r="N141" i="1" s="1"/>
  <c r="K3" i="1"/>
  <c r="K35" i="1" s="1"/>
  <c r="E3" i="1"/>
  <c r="W136" i="1" l="1"/>
  <c r="W141" i="1" s="1"/>
  <c r="Z76" i="1"/>
  <c r="Z35" i="1"/>
  <c r="H136" i="1"/>
  <c r="H141" i="1" s="1"/>
  <c r="E141" i="1"/>
  <c r="K136" i="1"/>
  <c r="K141" i="1" s="1"/>
  <c r="Z135" i="1"/>
  <c r="C136" i="1"/>
  <c r="D136" i="1"/>
  <c r="Y136" i="1" l="1"/>
  <c r="D141" i="1"/>
  <c r="Y141" i="1" s="1"/>
  <c r="X136" i="1"/>
  <c r="C141" i="1"/>
  <c r="X141" i="1" s="1"/>
  <c r="Z136" i="1" l="1"/>
  <c r="Z141" i="1"/>
</calcChain>
</file>

<file path=xl/sharedStrings.xml><?xml version="1.0" encoding="utf-8"?>
<sst xmlns="http://schemas.openxmlformats.org/spreadsheetml/2006/main" count="236" uniqueCount="178">
  <si>
    <t>Hovedlag</t>
  </si>
  <si>
    <t>Fotball</t>
  </si>
  <si>
    <t>Fotball jr/sr</t>
  </si>
  <si>
    <t>Håndball</t>
  </si>
  <si>
    <t>Arrangement</t>
  </si>
  <si>
    <t xml:space="preserve">E-sport </t>
  </si>
  <si>
    <t>Basket</t>
  </si>
  <si>
    <t>Totalt</t>
  </si>
  <si>
    <t>Kontonr</t>
  </si>
  <si>
    <t>Kontonavn</t>
  </si>
  <si>
    <t>Resultat 2024</t>
  </si>
  <si>
    <t>Budsjett 2025</t>
  </si>
  <si>
    <t>Differanse</t>
  </si>
  <si>
    <t>Regnskap 2024</t>
  </si>
  <si>
    <t>Budsjett 25</t>
  </si>
  <si>
    <t>Avvik</t>
  </si>
  <si>
    <t>Salgsinntekter avgiftspliktige høy sats</t>
  </si>
  <si>
    <t>salg mat /brus, høy sats</t>
  </si>
  <si>
    <t>salg øl, avgiftspliktig</t>
  </si>
  <si>
    <t>salg vin avgiftspliktig</t>
  </si>
  <si>
    <t>salg brennevin avgiftspliktig</t>
  </si>
  <si>
    <t>Salg materiell, avgiftspliktig</t>
  </si>
  <si>
    <t>Sponsorinntekter, avgiftspliktig</t>
  </si>
  <si>
    <t>Salgsinntekter utenfor avg.området</t>
  </si>
  <si>
    <t>Billettinntekter (utenfor avg.området)</t>
  </si>
  <si>
    <t>Kiosksalg</t>
  </si>
  <si>
    <t>Utleie E-sport</t>
  </si>
  <si>
    <t>Sponsorstøtte utenfor avgiftsområdet</t>
  </si>
  <si>
    <t>Kiosksalg avd 2 Klubbhuset</t>
  </si>
  <si>
    <t>Kiosksalg avd 3</t>
  </si>
  <si>
    <t>Kiosksalg avd 4</t>
  </si>
  <si>
    <t>Kiosksalg Avd 6</t>
  </si>
  <si>
    <t>Billettsalg avd 3</t>
  </si>
  <si>
    <t>Billettsalg avd 4</t>
  </si>
  <si>
    <t>Parkering avd 2</t>
  </si>
  <si>
    <t>Kiosksalg avd 7</t>
  </si>
  <si>
    <t>Loddsalg</t>
  </si>
  <si>
    <t>Årskort avd 3 fotball JR/SR</t>
  </si>
  <si>
    <t>Momskompensasjon</t>
  </si>
  <si>
    <t>Leieinntekt baner</t>
  </si>
  <si>
    <t>Omsetning periodiseringskonto</t>
  </si>
  <si>
    <t>Medlemskontingenter</t>
  </si>
  <si>
    <t>Treningsavgift</t>
  </si>
  <si>
    <t>Egenandeler</t>
  </si>
  <si>
    <t>Egenandel på transport</t>
  </si>
  <si>
    <t>Tippemidler - Grasrotandel - NIF , LAM</t>
  </si>
  <si>
    <t>Dugnad</t>
  </si>
  <si>
    <t>Diverse inntekter</t>
  </si>
  <si>
    <t>SUM INNTEKTER</t>
  </si>
  <si>
    <t>Varekjøp avgiftsfritt</t>
  </si>
  <si>
    <t>Varekjøp utstyr</t>
  </si>
  <si>
    <t>Varekjøp Vømmøl</t>
  </si>
  <si>
    <t>Varekjøp, høy sats</t>
  </si>
  <si>
    <t>Varekjøp alkohol</t>
  </si>
  <si>
    <t>Varekjøp, middel sats</t>
  </si>
  <si>
    <t>Pant</t>
  </si>
  <si>
    <t>Honorar underholdere fest</t>
  </si>
  <si>
    <t>Honorar dommere ikke innberettet</t>
  </si>
  <si>
    <t>Honorar andre ikke innberettet</t>
  </si>
  <si>
    <t>Leie lyd og lys fest</t>
  </si>
  <si>
    <t>Honorar næringsdrivende</t>
  </si>
  <si>
    <t xml:space="preserve">Innleid vakter </t>
  </si>
  <si>
    <t>Dugnadshonorar innad i VIL</t>
  </si>
  <si>
    <t>Tono fest</t>
  </si>
  <si>
    <t>Varekjøp kiosk/avgiftsfritt</t>
  </si>
  <si>
    <t>Annen fremmedtjeneste / rådgivning</t>
  </si>
  <si>
    <t>Overgangskostnader</t>
  </si>
  <si>
    <t>Dugnadshonorar</t>
  </si>
  <si>
    <t>Bespisning spillere</t>
  </si>
  <si>
    <t>Påmelding til serier (deltakeravgift)</t>
  </si>
  <si>
    <t>Påmelding til cuper</t>
  </si>
  <si>
    <t>Avgifter, lisens til NFF/NHF/kretser ol.</t>
  </si>
  <si>
    <t>Trenerkurs</t>
  </si>
  <si>
    <t>Spillerutviklingstiltak</t>
  </si>
  <si>
    <t>Beholdningsendring</t>
  </si>
  <si>
    <t>SUM VAREKOSTNAD</t>
  </si>
  <si>
    <t>Lønn til ansatte</t>
  </si>
  <si>
    <t>Bonus</t>
  </si>
  <si>
    <t>Honorar skatteplk ikke aga</t>
  </si>
  <si>
    <t>Feriepenger</t>
  </si>
  <si>
    <t>Andre lønnsperiodiseringer</t>
  </si>
  <si>
    <t>innberetningspliktig otpafp</t>
  </si>
  <si>
    <t>Annen fordel i arbeidsforhold</t>
  </si>
  <si>
    <t>Motkonto forsikringer</t>
  </si>
  <si>
    <t>Godtgjørelse til styre- og bedriftsforsamling</t>
  </si>
  <si>
    <t>Arbeidsgiveravgift</t>
  </si>
  <si>
    <t>Arbeidsgiveravgift av påløpt ferielønn</t>
  </si>
  <si>
    <t>Innberetningspliktig pensjonskostnad</t>
  </si>
  <si>
    <t>Refusjon av sykepenger</t>
  </si>
  <si>
    <t>SUM PERSONALKOSTNAD</t>
  </si>
  <si>
    <t>Avskrivning på bygninger og annen fast eiendom</t>
  </si>
  <si>
    <t>Leie av lokaler</t>
  </si>
  <si>
    <t>Renovasjon, vann, avløp o.l.</t>
  </si>
  <si>
    <t>Renovasjon, vann, avløp o.l. / høy sats</t>
  </si>
  <si>
    <t>Strøm / nettleie</t>
  </si>
  <si>
    <t>EL - installasjoner til arrangement</t>
  </si>
  <si>
    <t>Gass</t>
  </si>
  <si>
    <t>Renhold</t>
  </si>
  <si>
    <t>Alarm - vakthold</t>
  </si>
  <si>
    <t>Leie maskiner</t>
  </si>
  <si>
    <t>Leie betalingsterminal</t>
  </si>
  <si>
    <t>Leie internett/ kamp tabell</t>
  </si>
  <si>
    <t>Leie trenings-kampareal</t>
  </si>
  <si>
    <t>Leie treningshall</t>
  </si>
  <si>
    <t>Leie andre festlokaler</t>
  </si>
  <si>
    <t>Leie telt / areal</t>
  </si>
  <si>
    <t>Annen leiekostnad</t>
  </si>
  <si>
    <t>Leie folkepark fest</t>
  </si>
  <si>
    <t xml:space="preserve">Leie diverse </t>
  </si>
  <si>
    <t>Inventar</t>
  </si>
  <si>
    <t>Driftsmaterialer</t>
  </si>
  <si>
    <t>Rekvisita</t>
  </si>
  <si>
    <t>Rep. og vedlikehold anlegg</t>
  </si>
  <si>
    <t>Reparasjon og vedlikehold utstyr</t>
  </si>
  <si>
    <t>Reperasjon og vedlikehold annet</t>
  </si>
  <si>
    <t>Honorar revisjon (FM)</t>
  </si>
  <si>
    <t>Regnskapshonorar (FM)</t>
  </si>
  <si>
    <t>Annen fremmed tjeneste</t>
  </si>
  <si>
    <t>Kontorrekvisita</t>
  </si>
  <si>
    <t>Data/EDB kostnad</t>
  </si>
  <si>
    <t>Aviser, tidsskrifter, bøker o.l</t>
  </si>
  <si>
    <t>Møtekostnader</t>
  </si>
  <si>
    <t>Kurs/utdanning</t>
  </si>
  <si>
    <t>Møtekostnader for fest arrangement</t>
  </si>
  <si>
    <t>Mobilt bredbånd</t>
  </si>
  <si>
    <t>Drivstoff bil</t>
  </si>
  <si>
    <t>Salgsrabatter</t>
  </si>
  <si>
    <t>Bilgodtgjørelse, oppgavepliktig</t>
  </si>
  <si>
    <t>Reisekostnader, oppgavepliktig</t>
  </si>
  <si>
    <t>Reisekostnader, ikke oppgavepliktige</t>
  </si>
  <si>
    <t>Bespisning mannskap</t>
  </si>
  <si>
    <t>Bussbestillinger / transport idrettsarrangementer</t>
  </si>
  <si>
    <t>Reklamekostnader, ingen avgift</t>
  </si>
  <si>
    <t>Reklamekostnader, høy sats</t>
  </si>
  <si>
    <t>Kontingenter</t>
  </si>
  <si>
    <t>Gaver/oppmerksomhet</t>
  </si>
  <si>
    <t>Premier</t>
  </si>
  <si>
    <t>Treningsavgift Sprek Treningssenter</t>
  </si>
  <si>
    <t>Inkluderingsmidler</t>
  </si>
  <si>
    <t>Andre overføringer</t>
  </si>
  <si>
    <t>Forsikringer</t>
  </si>
  <si>
    <t>Lisensavgift</t>
  </si>
  <si>
    <t>Øreavrunding</t>
  </si>
  <si>
    <t>Bank og kortgebyr</t>
  </si>
  <si>
    <t>Gebyr Terminal</t>
  </si>
  <si>
    <t>Gebyr Vipps</t>
  </si>
  <si>
    <t>Gebyr Spond</t>
  </si>
  <si>
    <t>Annen kostnad</t>
  </si>
  <si>
    <t>SUM ANDRE DRIFTSKOSTNADER</t>
  </si>
  <si>
    <t>DRIFTSRESULTAT</t>
  </si>
  <si>
    <t>Renteinntekter</t>
  </si>
  <si>
    <t xml:space="preserve">Renter Lån - 42147589721 </t>
  </si>
  <si>
    <t>Rentekostnad leverandørgjeld</t>
  </si>
  <si>
    <t>SUM FINANSKOSTNADER</t>
  </si>
  <si>
    <t>RESULTAT</t>
  </si>
  <si>
    <t xml:space="preserve">Momenter fra 2024 som er annerledes i 2025: </t>
  </si>
  <si>
    <t>Doble lønnskostnader på daglig leder i en periode i 2024</t>
  </si>
  <si>
    <t>Ekstrakostnader i forbindelse med renhold garderober</t>
  </si>
  <si>
    <t>Renoveringskostnader tatt i hovedlaget. Inntekt kommer i 2025.</t>
  </si>
  <si>
    <t xml:space="preserve">Ikke gjentakende kostnader </t>
  </si>
  <si>
    <t xml:space="preserve">Kommentarer budsjett 2025: </t>
  </si>
  <si>
    <t>Fordeling av overskudd fra arrangement er lagt inn som</t>
  </si>
  <si>
    <t xml:space="preserve">dugnadsinntekt i 2025. Tilsvarene kostnad for arrangement. </t>
  </si>
  <si>
    <t xml:space="preserve">Inntekt på ca 1 mill i avdelinger. Kostnad for arrangement. </t>
  </si>
  <si>
    <t xml:space="preserve">All spons i budsjettet med med unntak av 300 000,- </t>
  </si>
  <si>
    <t xml:space="preserve">Liten risiko knyttet til spons. Men må fortsatt jobbes </t>
  </si>
  <si>
    <t xml:space="preserve">finnes det allerede avtaler på. </t>
  </si>
  <si>
    <t xml:space="preserve">for å få inn midlene som mangler + mer. </t>
  </si>
  <si>
    <t>Arrangementer som tidligere har vært i regi legges inn under</t>
  </si>
  <si>
    <t>Vi lever i stor grad på arrangement, og arrangement lever</t>
  </si>
  <si>
    <t xml:space="preserve">arrangement, og evt. overskudd fordeles på samme vis som </t>
  </si>
  <si>
    <t xml:space="preserve">i stor grad på dugnadsinnsats. </t>
  </si>
  <si>
    <t xml:space="preserve">f.eks. Vømmøl. </t>
  </si>
  <si>
    <t xml:space="preserve">Det finnes fortsatt et inntektspotensiale ute i avdelingene </t>
  </si>
  <si>
    <t xml:space="preserve">om en stiller på dugnad. Det ble leid inn personell for å dekke </t>
  </si>
  <si>
    <t>vaktlister i 2024.</t>
  </si>
  <si>
    <t xml:space="preserve">Budsjett 2025 </t>
  </si>
  <si>
    <t xml:space="preserve">Sammenligning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</si>
</sst>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0" applyFont="1" applyFill="1" applyAlignment="1">
      <alignment horizontal="right"/>
    </xf>
    <xf numFmtId="0" fontId="3" fillId="2" borderId="0" xfId="0" applyFont="1" applyFill="1"/>
    <xf numFmtId="3" fontId="3" fillId="2" borderId="0" xfId="0" applyNumberFormat="1" applyFont="1" applyFill="1"/>
    <xf numFmtId="3" fontId="3" fillId="2" borderId="0" xfId="0" applyNumberFormat="1" applyFont="1" applyFill="1" applyAlignment="1">
      <alignment horizontal="center"/>
    </xf>
    <xf numFmtId="164" fontId="3" fillId="2" borderId="0" xfId="1" applyNumberFormat="1" applyFont="1" applyFill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/>
    <xf numFmtId="0" fontId="2" fillId="0" borderId="0" xfId="0" applyFont="1" applyAlignment="1">
      <alignment horizontal="right"/>
    </xf>
    <xf numFmtId="3" fontId="0" fillId="0" borderId="2" xfId="0" applyNumberFormat="1" applyBorder="1"/>
    <xf numFmtId="3" fontId="0" fillId="0" borderId="0" xfId="0" applyNumberFormat="1"/>
    <xf numFmtId="3" fontId="0" fillId="0" borderId="3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5" xfId="1" applyNumberFormat="1" applyFont="1" applyBorder="1"/>
    <xf numFmtId="3" fontId="0" fillId="0" borderId="0" xfId="1" applyNumberFormat="1" applyFont="1" applyBorder="1"/>
    <xf numFmtId="3" fontId="0" fillId="3" borderId="0" xfId="0" applyNumberFormat="1" applyFill="1"/>
    <xf numFmtId="3" fontId="0" fillId="4" borderId="0" xfId="0" applyNumberFormat="1" applyFill="1"/>
    <xf numFmtId="0" fontId="2" fillId="5" borderId="7" xfId="0" applyFont="1" applyFill="1" applyBorder="1" applyAlignment="1">
      <alignment horizontal="right"/>
    </xf>
    <xf numFmtId="0" fontId="2" fillId="5" borderId="8" xfId="0" applyFont="1" applyFill="1" applyBorder="1"/>
    <xf numFmtId="3" fontId="2" fillId="5" borderId="9" xfId="0" applyNumberFormat="1" applyFont="1" applyFill="1" applyBorder="1"/>
    <xf numFmtId="3" fontId="2" fillId="5" borderId="7" xfId="0" applyNumberFormat="1" applyFont="1" applyFill="1" applyBorder="1"/>
    <xf numFmtId="3" fontId="2" fillId="5" borderId="8" xfId="0" applyNumberFormat="1" applyFont="1" applyFill="1" applyBorder="1"/>
    <xf numFmtId="3" fontId="2" fillId="5" borderId="7" xfId="1" applyNumberFormat="1" applyFont="1" applyFill="1" applyBorder="1"/>
    <xf numFmtId="3" fontId="0" fillId="4" borderId="0" xfId="1" applyNumberFormat="1" applyFont="1" applyFill="1" applyBorder="1"/>
    <xf numFmtId="0" fontId="0" fillId="5" borderId="7" xfId="0" applyFill="1" applyBorder="1"/>
    <xf numFmtId="0" fontId="2" fillId="5" borderId="7" xfId="0" applyFont="1" applyFill="1" applyBorder="1"/>
    <xf numFmtId="0" fontId="2" fillId="2" borderId="7" xfId="0" applyFont="1" applyFill="1" applyBorder="1" applyAlignment="1">
      <alignment horizontal="right"/>
    </xf>
    <xf numFmtId="0" fontId="2" fillId="2" borderId="7" xfId="0" applyFont="1" applyFill="1" applyBorder="1"/>
    <xf numFmtId="3" fontId="2" fillId="2" borderId="9" xfId="0" applyNumberFormat="1" applyFont="1" applyFill="1" applyBorder="1"/>
    <xf numFmtId="3" fontId="2" fillId="2" borderId="7" xfId="0" applyNumberFormat="1" applyFont="1" applyFill="1" applyBorder="1"/>
    <xf numFmtId="3" fontId="2" fillId="2" borderId="8" xfId="0" applyNumberFormat="1" applyFont="1" applyFill="1" applyBorder="1"/>
    <xf numFmtId="3" fontId="2" fillId="2" borderId="7" xfId="1" applyNumberFormat="1" applyFont="1" applyFill="1" applyBorder="1"/>
    <xf numFmtId="3" fontId="2" fillId="2" borderId="8" xfId="1" applyNumberFormat="1" applyFont="1" applyFill="1" applyBorder="1"/>
    <xf numFmtId="0" fontId="0" fillId="6" borderId="0" xfId="0" applyFill="1"/>
    <xf numFmtId="0" fontId="2" fillId="6" borderId="0" xfId="0" applyFont="1" applyFill="1" applyAlignment="1">
      <alignment horizontal="left"/>
    </xf>
    <xf numFmtId="0" fontId="2" fillId="6" borderId="0" xfId="0" applyFont="1" applyFill="1" applyAlignment="1">
      <alignment horizontal="right"/>
    </xf>
    <xf numFmtId="0" fontId="0" fillId="6" borderId="0" xfId="0" applyFill="1" applyAlignment="1">
      <alignment horizontal="left"/>
    </xf>
    <xf numFmtId="164" fontId="0" fillId="6" borderId="0" xfId="1" applyNumberFormat="1" applyFont="1" applyFill="1"/>
    <xf numFmtId="0" fontId="2" fillId="6" borderId="10" xfId="0" applyFont="1" applyFill="1" applyBorder="1" applyAlignment="1">
      <alignment horizontal="left"/>
    </xf>
    <xf numFmtId="164" fontId="2" fillId="6" borderId="10" xfId="0" applyNumberFormat="1" applyFont="1" applyFill="1" applyBorder="1"/>
    <xf numFmtId="0" fontId="4" fillId="6" borderId="0" xfId="0" applyFont="1" applyFill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485776</xdr:colOff>
      <xdr:row>0</xdr:row>
      <xdr:rowOff>85726</xdr:rowOff>
    </xdr:from>
    <xdr:to>
      <xdr:col>0</xdr:col>
      <xdr:colOff>1533525</xdr:colOff>
      <xdr:row>5</xdr:row>
      <xdr:rowOff>81202</xdr:rowOff>
    </xdr:to>
    <xdr:pic>
      <xdr:nvPicPr>
        <xdr:cNvPr id="2" name="Bilde 1" descr="logo-verdalil - Verdal Idrettsråd">
          <a:extLst>
            <a:ext uri="{FF2B5EF4-FFF2-40B4-BE49-F238E27FC236}">
              <a16:creationId xmlns:a16="http://schemas.microsoft.com/office/drawing/2014/main" id="{3BD20362-AF40-ACE2-01C0-AA73B729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6" y="85726"/>
          <a:ext cx="1047749" cy="1100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CE98-C7CD-4A05-939A-2B95DDE5734E}">
  <dimension ref="A1:Z141"/>
  <sheetViews>
    <sheetView topLeftCell="A2" workbookViewId="0">
      <selection activeCell="A2" sqref="A1:XFD1048576"/>
    </sheetView>
  </sheetViews>
  <sheetFormatPr baseColWidth="10" defaultRowHeight="15" x14ac:dyDescent="0.25"/>
  <cols>
    <col min="1" max="1" width="30.28515625" bestFit="1" customWidth="1"/>
    <col min="2" max="2" width="44.7109375" bestFit="1" customWidth="1"/>
  </cols>
  <sheetData>
    <row r="1" spans="1:26" ht="18.75" x14ac:dyDescent="0.3">
      <c r="A1" s="1"/>
      <c r="B1" s="2"/>
      <c r="C1" s="3"/>
      <c r="D1" s="4" t="s">
        <v>0</v>
      </c>
      <c r="E1" s="2"/>
      <c r="F1" s="3"/>
      <c r="G1" s="3" t="s">
        <v>1</v>
      </c>
      <c r="H1" s="2"/>
      <c r="I1" s="3"/>
      <c r="J1" s="3" t="s">
        <v>2</v>
      </c>
      <c r="K1" s="2"/>
      <c r="L1" s="3"/>
      <c r="M1" s="3" t="s">
        <v>3</v>
      </c>
      <c r="N1" s="2"/>
      <c r="O1" s="3"/>
      <c r="P1" s="5" t="s">
        <v>4</v>
      </c>
      <c r="Q1" s="2"/>
      <c r="R1" s="3"/>
      <c r="S1" s="3" t="s">
        <v>5</v>
      </c>
      <c r="T1" s="3"/>
      <c r="U1" s="3"/>
      <c r="V1" s="3" t="s">
        <v>6</v>
      </c>
      <c r="W1" s="3"/>
      <c r="X1" s="3"/>
      <c r="Y1" s="3" t="s">
        <v>7</v>
      </c>
      <c r="Z1" s="3"/>
    </row>
    <row r="2" spans="1:26" ht="30" x14ac:dyDescent="0.25">
      <c r="A2" s="6" t="s">
        <v>8</v>
      </c>
      <c r="B2" s="7" t="s">
        <v>9</v>
      </c>
      <c r="C2" s="8" t="s">
        <v>10</v>
      </c>
      <c r="D2" s="8" t="s">
        <v>11</v>
      </c>
      <c r="E2" s="7" t="s">
        <v>12</v>
      </c>
      <c r="F2" s="8" t="s">
        <v>13</v>
      </c>
      <c r="G2" s="8" t="s">
        <v>11</v>
      </c>
      <c r="H2" s="7" t="s">
        <v>12</v>
      </c>
      <c r="I2" s="8" t="s">
        <v>13</v>
      </c>
      <c r="J2" s="8" t="s">
        <v>14</v>
      </c>
      <c r="K2" s="7" t="s">
        <v>12</v>
      </c>
      <c r="L2" s="8" t="s">
        <v>13</v>
      </c>
      <c r="M2" s="8" t="s">
        <v>11</v>
      </c>
      <c r="N2" s="7" t="s">
        <v>12</v>
      </c>
      <c r="O2" s="8" t="s">
        <v>13</v>
      </c>
      <c r="P2" s="9" t="s">
        <v>11</v>
      </c>
      <c r="Q2" s="7" t="s">
        <v>15</v>
      </c>
      <c r="R2" s="8" t="s">
        <v>13</v>
      </c>
      <c r="S2" s="8" t="s">
        <v>11</v>
      </c>
      <c r="T2" s="10" t="s">
        <v>15</v>
      </c>
      <c r="U2" s="8" t="s">
        <v>13</v>
      </c>
      <c r="V2" s="8" t="s">
        <v>11</v>
      </c>
      <c r="W2" s="8" t="s">
        <v>12</v>
      </c>
      <c r="X2" s="8" t="s">
        <v>13</v>
      </c>
      <c r="Y2" s="8" t="s">
        <v>11</v>
      </c>
      <c r="Z2" s="8" t="s">
        <v>12</v>
      </c>
    </row>
    <row r="3" spans="1:26" x14ac:dyDescent="0.25">
      <c r="A3" s="11">
        <v>3000</v>
      </c>
      <c r="B3" t="s">
        <v>16</v>
      </c>
      <c r="C3" s="12">
        <v>-157522</v>
      </c>
      <c r="D3" s="13"/>
      <c r="E3" s="14">
        <f>+C3-D3</f>
        <v>-157522</v>
      </c>
      <c r="F3" s="12"/>
      <c r="G3" s="13"/>
      <c r="H3" s="14"/>
      <c r="I3" s="15">
        <v>-25000</v>
      </c>
      <c r="J3" s="16"/>
      <c r="K3" s="17">
        <f>+I3-J3</f>
        <v>-25000</v>
      </c>
      <c r="L3" s="15">
        <v>-10360</v>
      </c>
      <c r="M3" s="16"/>
      <c r="N3" s="17">
        <f>+L3-M3</f>
        <v>-10360</v>
      </c>
      <c r="O3" s="15">
        <v>-17280</v>
      </c>
      <c r="P3" s="18">
        <v>-157500</v>
      </c>
      <c r="Q3" s="17">
        <f>+O3-P3</f>
        <v>140220</v>
      </c>
      <c r="R3" s="15"/>
      <c r="S3" s="16"/>
      <c r="T3" s="17"/>
      <c r="U3" s="15">
        <v>-584</v>
      </c>
      <c r="V3" s="16">
        <v>-2000</v>
      </c>
      <c r="W3" s="17">
        <f>+U3-V3</f>
        <v>1416</v>
      </c>
      <c r="X3" s="15">
        <f>+C3+F3+I3+L3+O3+R3+U3</f>
        <v>-210746</v>
      </c>
      <c r="Y3" s="16">
        <f>+D3+G3+J3+M3+P3+S3+V3</f>
        <v>-159500</v>
      </c>
      <c r="Z3" s="17">
        <f>+X3-Y3</f>
        <v>-51246</v>
      </c>
    </row>
    <row r="4" spans="1:26" x14ac:dyDescent="0.25">
      <c r="A4" s="11">
        <v>3004</v>
      </c>
      <c r="B4" t="s">
        <v>17</v>
      </c>
      <c r="C4" s="12"/>
      <c r="D4" s="13"/>
      <c r="E4" s="14"/>
      <c r="F4" s="12"/>
      <c r="G4" s="13"/>
      <c r="H4" s="14"/>
      <c r="I4" s="12"/>
      <c r="J4" s="13"/>
      <c r="K4" s="14"/>
      <c r="L4" s="12">
        <v>-4344</v>
      </c>
      <c r="M4" s="13"/>
      <c r="N4" s="14">
        <f t="shared" ref="N4:N7" si="0">+L4-M4</f>
        <v>-4344</v>
      </c>
      <c r="O4" s="12">
        <v>-69727</v>
      </c>
      <c r="P4" s="19">
        <v>-150548</v>
      </c>
      <c r="Q4" s="14">
        <f t="shared" ref="Q4:Q6" si="1">+O4-P4</f>
        <v>80821</v>
      </c>
      <c r="R4" s="12"/>
      <c r="S4" s="13"/>
      <c r="T4" s="14"/>
      <c r="U4" s="12"/>
      <c r="V4" s="13"/>
      <c r="W4" s="14"/>
      <c r="X4" s="12">
        <f t="shared" ref="X4:Y67" si="2">+C4+F4+I4+L4+O4+R4+U4</f>
        <v>-74071</v>
      </c>
      <c r="Y4" s="13">
        <f t="shared" si="2"/>
        <v>-150548</v>
      </c>
      <c r="Z4" s="14">
        <f t="shared" ref="Z4:Z67" si="3">+X4-Y4</f>
        <v>76477</v>
      </c>
    </row>
    <row r="5" spans="1:26" x14ac:dyDescent="0.25">
      <c r="A5" s="11">
        <v>3007</v>
      </c>
      <c r="B5" t="s">
        <v>18</v>
      </c>
      <c r="C5" s="12"/>
      <c r="D5" s="13"/>
      <c r="E5" s="14"/>
      <c r="F5" s="12"/>
      <c r="G5" s="13"/>
      <c r="H5" s="14"/>
      <c r="I5" s="12"/>
      <c r="J5" s="13"/>
      <c r="K5" s="14"/>
      <c r="L5" s="12">
        <v>-16032</v>
      </c>
      <c r="M5" s="13"/>
      <c r="N5" s="14">
        <f t="shared" si="0"/>
        <v>-16032</v>
      </c>
      <c r="O5" s="12">
        <v>-292485</v>
      </c>
      <c r="P5" s="19">
        <v>-345405</v>
      </c>
      <c r="Q5" s="14">
        <f t="shared" si="1"/>
        <v>52920</v>
      </c>
      <c r="R5" s="12"/>
      <c r="S5" s="13"/>
      <c r="T5" s="14"/>
      <c r="U5" s="12"/>
      <c r="V5" s="13"/>
      <c r="W5" s="14"/>
      <c r="X5" s="12">
        <f t="shared" si="2"/>
        <v>-308517</v>
      </c>
      <c r="Y5" s="13">
        <f t="shared" si="2"/>
        <v>-345405</v>
      </c>
      <c r="Z5" s="14">
        <f t="shared" si="3"/>
        <v>36888</v>
      </c>
    </row>
    <row r="6" spans="1:26" x14ac:dyDescent="0.25">
      <c r="A6" s="11">
        <v>3008</v>
      </c>
      <c r="B6" t="s">
        <v>19</v>
      </c>
      <c r="C6" s="12"/>
      <c r="D6" s="13"/>
      <c r="E6" s="14"/>
      <c r="F6" s="12"/>
      <c r="G6" s="13"/>
      <c r="H6" s="14"/>
      <c r="I6" s="12"/>
      <c r="J6" s="13"/>
      <c r="K6" s="14"/>
      <c r="L6" s="12">
        <v>-2784</v>
      </c>
      <c r="M6" s="13"/>
      <c r="N6" s="14">
        <f t="shared" si="0"/>
        <v>-2784</v>
      </c>
      <c r="O6" s="12">
        <v>-1458408</v>
      </c>
      <c r="P6" s="19">
        <v>-1500300</v>
      </c>
      <c r="Q6" s="14">
        <f t="shared" si="1"/>
        <v>41892</v>
      </c>
      <c r="R6" s="12"/>
      <c r="S6" s="13"/>
      <c r="T6" s="14"/>
      <c r="U6" s="12"/>
      <c r="V6" s="13"/>
      <c r="W6" s="14"/>
      <c r="X6" s="12">
        <f t="shared" si="2"/>
        <v>-1461192</v>
      </c>
      <c r="Y6" s="13">
        <f t="shared" si="2"/>
        <v>-1500300</v>
      </c>
      <c r="Z6" s="14">
        <f t="shared" si="3"/>
        <v>39108</v>
      </c>
    </row>
    <row r="7" spans="1:26" x14ac:dyDescent="0.25">
      <c r="A7" s="11">
        <v>3009</v>
      </c>
      <c r="B7" t="s">
        <v>20</v>
      </c>
      <c r="C7" s="12"/>
      <c r="D7" s="13"/>
      <c r="E7" s="14"/>
      <c r="F7" s="12"/>
      <c r="G7" s="13"/>
      <c r="H7" s="14"/>
      <c r="I7" s="12"/>
      <c r="J7" s="13"/>
      <c r="K7" s="14"/>
      <c r="L7" s="12">
        <v>-288</v>
      </c>
      <c r="M7" s="13"/>
      <c r="N7" s="14">
        <f t="shared" si="0"/>
        <v>-288</v>
      </c>
      <c r="O7" s="12"/>
      <c r="P7" s="19"/>
      <c r="Q7" s="14"/>
      <c r="R7" s="12"/>
      <c r="S7" s="13"/>
      <c r="T7" s="14"/>
      <c r="U7" s="12"/>
      <c r="V7" s="13"/>
      <c r="W7" s="14"/>
      <c r="X7" s="12">
        <f t="shared" si="2"/>
        <v>-288</v>
      </c>
      <c r="Y7" s="13">
        <f t="shared" si="2"/>
        <v>0</v>
      </c>
      <c r="Z7" s="14">
        <f t="shared" si="3"/>
        <v>-288</v>
      </c>
    </row>
    <row r="8" spans="1:26" x14ac:dyDescent="0.25">
      <c r="A8" s="11">
        <v>3010</v>
      </c>
      <c r="B8" t="s">
        <v>21</v>
      </c>
      <c r="C8" s="12">
        <v>-12500</v>
      </c>
      <c r="D8" s="13"/>
      <c r="E8" s="14">
        <f t="shared" ref="E8" si="4">+C8-D8</f>
        <v>-12500</v>
      </c>
      <c r="F8" s="12"/>
      <c r="G8" s="13"/>
      <c r="H8" s="14"/>
      <c r="I8" s="12"/>
      <c r="J8" s="13"/>
      <c r="K8" s="14"/>
      <c r="L8" s="12"/>
      <c r="M8" s="13"/>
      <c r="N8" s="14"/>
      <c r="O8" s="12"/>
      <c r="P8" s="19"/>
      <c r="Q8" s="14"/>
      <c r="R8" s="12"/>
      <c r="S8" s="13"/>
      <c r="T8" s="14"/>
      <c r="U8" s="12"/>
      <c r="V8" s="13"/>
      <c r="W8" s="14"/>
      <c r="X8" s="12">
        <f t="shared" si="2"/>
        <v>-12500</v>
      </c>
      <c r="Y8" s="13">
        <f t="shared" si="2"/>
        <v>0</v>
      </c>
      <c r="Z8" s="14">
        <f t="shared" si="3"/>
        <v>-12500</v>
      </c>
    </row>
    <row r="9" spans="1:26" x14ac:dyDescent="0.25">
      <c r="A9" s="11">
        <v>3020</v>
      </c>
      <c r="B9" t="s">
        <v>22</v>
      </c>
      <c r="C9" s="12">
        <v>-308500</v>
      </c>
      <c r="D9" s="13">
        <v>-1400000</v>
      </c>
      <c r="E9" s="14">
        <f>+C9-D9</f>
        <v>1091500</v>
      </c>
      <c r="F9" s="12">
        <v>-187000</v>
      </c>
      <c r="G9" s="13">
        <v>-130000</v>
      </c>
      <c r="H9" s="14">
        <f>+F9-G9</f>
        <v>-57000</v>
      </c>
      <c r="I9" s="12">
        <v>-667701</v>
      </c>
      <c r="J9" s="13">
        <v>-250000</v>
      </c>
      <c r="K9" s="14">
        <f t="shared" ref="K9" si="5">+I9-J9</f>
        <v>-417701</v>
      </c>
      <c r="L9" s="12">
        <v>-62499</v>
      </c>
      <c r="M9" s="13"/>
      <c r="N9" s="14">
        <f>+L9-M9</f>
        <v>-62499</v>
      </c>
      <c r="O9" s="12">
        <v>-84800</v>
      </c>
      <c r="P9" s="19">
        <v>-130000</v>
      </c>
      <c r="Q9" s="14">
        <f>+O9-P9</f>
        <v>45200</v>
      </c>
      <c r="R9" s="12"/>
      <c r="S9" s="13"/>
      <c r="T9" s="14"/>
      <c r="U9" s="12">
        <v>0</v>
      </c>
      <c r="V9" s="13">
        <v>-30000</v>
      </c>
      <c r="W9" s="14">
        <f t="shared" ref="W9" si="6">+U9-V9</f>
        <v>30000</v>
      </c>
      <c r="X9" s="12">
        <f t="shared" si="2"/>
        <v>-1310500</v>
      </c>
      <c r="Y9" s="13">
        <f t="shared" si="2"/>
        <v>-1940000</v>
      </c>
      <c r="Z9" s="14">
        <f t="shared" si="3"/>
        <v>629500</v>
      </c>
    </row>
    <row r="10" spans="1:26" x14ac:dyDescent="0.25">
      <c r="A10" s="11">
        <v>3200</v>
      </c>
      <c r="B10" t="s">
        <v>23</v>
      </c>
      <c r="C10" s="12">
        <v>-16172</v>
      </c>
      <c r="D10" s="13"/>
      <c r="E10" s="14">
        <f>+C10-D10</f>
        <v>-16172</v>
      </c>
      <c r="F10" s="12">
        <v>-28200</v>
      </c>
      <c r="G10" s="13">
        <v>-100000</v>
      </c>
      <c r="H10" s="14">
        <f t="shared" ref="H10" si="7">+F10-G10</f>
        <v>71800</v>
      </c>
      <c r="I10" s="12"/>
      <c r="J10" s="13"/>
      <c r="K10" s="14"/>
      <c r="L10" s="12"/>
      <c r="M10" s="13"/>
      <c r="N10" s="14"/>
      <c r="O10" s="12">
        <v>-6855</v>
      </c>
      <c r="P10" s="19">
        <v>-56500</v>
      </c>
      <c r="Q10" s="14">
        <f>+O10-P10</f>
        <v>49645</v>
      </c>
      <c r="R10" s="12"/>
      <c r="S10" s="13"/>
      <c r="T10" s="14"/>
      <c r="U10" s="12"/>
      <c r="V10" s="13"/>
      <c r="W10" s="14"/>
      <c r="X10" s="12">
        <f t="shared" si="2"/>
        <v>-51227</v>
      </c>
      <c r="Y10" s="13">
        <f t="shared" si="2"/>
        <v>-156500</v>
      </c>
      <c r="Z10" s="14">
        <f t="shared" si="3"/>
        <v>105273</v>
      </c>
    </row>
    <row r="11" spans="1:26" x14ac:dyDescent="0.25">
      <c r="A11" s="11">
        <v>3201</v>
      </c>
      <c r="B11" t="s">
        <v>24</v>
      </c>
      <c r="C11" s="12"/>
      <c r="D11" s="13"/>
      <c r="E11" s="14"/>
      <c r="F11" s="12"/>
      <c r="G11" s="13"/>
      <c r="H11" s="14"/>
      <c r="I11" s="12"/>
      <c r="J11" s="13"/>
      <c r="K11" s="14"/>
      <c r="L11" s="12"/>
      <c r="M11" s="13"/>
      <c r="N11" s="14"/>
      <c r="O11" s="12">
        <v>-3139102</v>
      </c>
      <c r="P11" s="19">
        <v>-3172000</v>
      </c>
      <c r="Q11" s="14">
        <f>+O11-P11</f>
        <v>32898</v>
      </c>
      <c r="R11" s="12"/>
      <c r="S11" s="13"/>
      <c r="T11" s="14"/>
      <c r="U11" s="12">
        <v>0</v>
      </c>
      <c r="V11" s="13">
        <v>-3000</v>
      </c>
      <c r="W11" s="14">
        <f>+U11-V11</f>
        <v>3000</v>
      </c>
      <c r="X11" s="12">
        <f t="shared" si="2"/>
        <v>-3139102</v>
      </c>
      <c r="Y11" s="13">
        <f t="shared" si="2"/>
        <v>-3175000</v>
      </c>
      <c r="Z11" s="14">
        <f t="shared" si="3"/>
        <v>35898</v>
      </c>
    </row>
    <row r="12" spans="1:26" x14ac:dyDescent="0.25">
      <c r="A12" s="11">
        <v>3202</v>
      </c>
      <c r="B12" t="s">
        <v>25</v>
      </c>
      <c r="C12" s="12"/>
      <c r="D12" s="13"/>
      <c r="E12" s="14"/>
      <c r="F12" s="12">
        <v>-129885</v>
      </c>
      <c r="G12" s="13">
        <v>-285000</v>
      </c>
      <c r="H12" s="14">
        <f>+F12-G12</f>
        <v>155115</v>
      </c>
      <c r="I12" s="12">
        <v>-26830</v>
      </c>
      <c r="J12" s="13"/>
      <c r="K12" s="14">
        <f>+I12-J12</f>
        <v>-26830</v>
      </c>
      <c r="L12" s="12"/>
      <c r="M12" s="13"/>
      <c r="N12" s="14"/>
      <c r="O12" s="12"/>
      <c r="P12" s="19"/>
      <c r="Q12" s="14"/>
      <c r="R12" s="12">
        <v>-210</v>
      </c>
      <c r="S12" s="13"/>
      <c r="T12" s="14">
        <f>+R12-S12</f>
        <v>-210</v>
      </c>
      <c r="U12" s="12"/>
      <c r="V12" s="13"/>
      <c r="W12" s="14"/>
      <c r="X12" s="12">
        <f t="shared" si="2"/>
        <v>-156925</v>
      </c>
      <c r="Y12" s="13">
        <f t="shared" si="2"/>
        <v>-285000</v>
      </c>
      <c r="Z12" s="14">
        <f t="shared" si="3"/>
        <v>128075</v>
      </c>
    </row>
    <row r="13" spans="1:26" x14ac:dyDescent="0.25">
      <c r="A13" s="11">
        <v>3206</v>
      </c>
      <c r="B13" t="s">
        <v>26</v>
      </c>
      <c r="C13" s="12"/>
      <c r="D13" s="13"/>
      <c r="E13" s="14"/>
      <c r="F13" s="12"/>
      <c r="G13" s="13"/>
      <c r="H13" s="14"/>
      <c r="I13" s="12"/>
      <c r="J13" s="13"/>
      <c r="K13" s="14"/>
      <c r="L13" s="12"/>
      <c r="M13" s="13"/>
      <c r="N13" s="14"/>
      <c r="O13" s="12"/>
      <c r="P13" s="19"/>
      <c r="Q13" s="14"/>
      <c r="R13" s="12">
        <v>0</v>
      </c>
      <c r="S13" s="13">
        <v>-15000</v>
      </c>
      <c r="T13" s="14">
        <f t="shared" ref="T13" si="8">+R13-S13</f>
        <v>15000</v>
      </c>
      <c r="U13" s="12"/>
      <c r="V13" s="13"/>
      <c r="W13" s="14"/>
      <c r="X13" s="12">
        <f t="shared" si="2"/>
        <v>0</v>
      </c>
      <c r="Y13" s="13">
        <f t="shared" si="2"/>
        <v>-15000</v>
      </c>
      <c r="Z13" s="14">
        <f t="shared" si="3"/>
        <v>15000</v>
      </c>
    </row>
    <row r="14" spans="1:26" x14ac:dyDescent="0.25">
      <c r="A14" s="11">
        <v>3210</v>
      </c>
      <c r="B14" t="s">
        <v>27</v>
      </c>
      <c r="C14" s="12">
        <v>-198808</v>
      </c>
      <c r="D14" s="13">
        <v>-50000</v>
      </c>
      <c r="E14" s="14">
        <f>+C14-D14</f>
        <v>-148808</v>
      </c>
      <c r="F14" s="12"/>
      <c r="G14" s="13"/>
      <c r="H14" s="14"/>
      <c r="I14" s="12">
        <v>-197010</v>
      </c>
      <c r="J14" s="13">
        <v>-180000</v>
      </c>
      <c r="K14" s="14">
        <f>+I14-J14</f>
        <v>-17010</v>
      </c>
      <c r="L14" s="12">
        <v>-23312</v>
      </c>
      <c r="M14" s="13">
        <v>-22955</v>
      </c>
      <c r="N14" s="14">
        <f>+L14-M14</f>
        <v>-357</v>
      </c>
      <c r="O14" s="12">
        <v>-111000</v>
      </c>
      <c r="P14" s="19"/>
      <c r="Q14" s="14">
        <f>+O14-P14</f>
        <v>-111000</v>
      </c>
      <c r="R14" s="12"/>
      <c r="S14" s="13"/>
      <c r="T14" s="14"/>
      <c r="U14" s="12"/>
      <c r="V14" s="13"/>
      <c r="W14" s="14"/>
      <c r="X14" s="12">
        <f t="shared" si="2"/>
        <v>-530130</v>
      </c>
      <c r="Y14" s="13">
        <f t="shared" si="2"/>
        <v>-252955</v>
      </c>
      <c r="Z14" s="14">
        <f t="shared" si="3"/>
        <v>-277175</v>
      </c>
    </row>
    <row r="15" spans="1:26" x14ac:dyDescent="0.25">
      <c r="A15" s="11">
        <v>3219</v>
      </c>
      <c r="B15" t="s">
        <v>28</v>
      </c>
      <c r="C15" s="12"/>
      <c r="D15" s="13"/>
      <c r="E15" s="14"/>
      <c r="F15" s="12">
        <v>-110873</v>
      </c>
      <c r="G15" s="13"/>
      <c r="H15" s="14">
        <f>+F15-G15</f>
        <v>-110873</v>
      </c>
      <c r="I15" s="12"/>
      <c r="J15" s="13"/>
      <c r="K15" s="14"/>
      <c r="L15" s="12"/>
      <c r="M15" s="13"/>
      <c r="N15" s="14"/>
      <c r="O15" s="12"/>
      <c r="P15" s="19"/>
      <c r="Q15" s="14"/>
      <c r="R15" s="12"/>
      <c r="S15" s="13"/>
      <c r="T15" s="14"/>
      <c r="U15" s="12"/>
      <c r="V15" s="13"/>
      <c r="W15" s="14"/>
      <c r="X15" s="12">
        <f t="shared" si="2"/>
        <v>-110873</v>
      </c>
      <c r="Y15" s="13">
        <f t="shared" si="2"/>
        <v>0</v>
      </c>
      <c r="Z15" s="14">
        <f t="shared" si="3"/>
        <v>-110873</v>
      </c>
    </row>
    <row r="16" spans="1:26" x14ac:dyDescent="0.25">
      <c r="A16" s="11">
        <v>3221</v>
      </c>
      <c r="B16" t="s">
        <v>29</v>
      </c>
      <c r="C16" s="12"/>
      <c r="D16" s="13"/>
      <c r="E16" s="14"/>
      <c r="F16" s="12"/>
      <c r="G16" s="13"/>
      <c r="H16" s="14"/>
      <c r="I16" s="12">
        <v>-88457</v>
      </c>
      <c r="J16" s="13">
        <v>-120000</v>
      </c>
      <c r="K16" s="14">
        <f>+I16-J16</f>
        <v>31543</v>
      </c>
      <c r="L16" s="12"/>
      <c r="M16" s="13"/>
      <c r="N16" s="14"/>
      <c r="O16" s="12"/>
      <c r="P16" s="19"/>
      <c r="Q16" s="14"/>
      <c r="R16" s="12"/>
      <c r="S16" s="13"/>
      <c r="T16" s="14"/>
      <c r="U16" s="12"/>
      <c r="V16" s="13"/>
      <c r="W16" s="14"/>
      <c r="X16" s="12">
        <f t="shared" si="2"/>
        <v>-88457</v>
      </c>
      <c r="Y16" s="13">
        <f t="shared" si="2"/>
        <v>-120000</v>
      </c>
      <c r="Z16" s="14">
        <f t="shared" si="3"/>
        <v>31543</v>
      </c>
    </row>
    <row r="17" spans="1:26" x14ac:dyDescent="0.25">
      <c r="A17" s="11">
        <v>3222</v>
      </c>
      <c r="B17" t="s">
        <v>30</v>
      </c>
      <c r="C17" s="12"/>
      <c r="D17" s="13"/>
      <c r="E17" s="14"/>
      <c r="F17" s="12"/>
      <c r="G17" s="13"/>
      <c r="H17" s="14"/>
      <c r="I17" s="12"/>
      <c r="J17" s="13"/>
      <c r="K17" s="14"/>
      <c r="L17" s="12">
        <v>-125420</v>
      </c>
      <c r="M17" s="13">
        <v>-140000</v>
      </c>
      <c r="N17" s="14">
        <f>+L17-M17</f>
        <v>14580</v>
      </c>
      <c r="O17" s="12"/>
      <c r="P17" s="19"/>
      <c r="Q17" s="14"/>
      <c r="R17" s="12"/>
      <c r="S17" s="13"/>
      <c r="T17" s="14"/>
      <c r="U17" s="12"/>
      <c r="V17" s="13"/>
      <c r="W17" s="14"/>
      <c r="X17" s="12">
        <f t="shared" si="2"/>
        <v>-125420</v>
      </c>
      <c r="Y17" s="13">
        <f t="shared" si="2"/>
        <v>-140000</v>
      </c>
      <c r="Z17" s="14">
        <f t="shared" si="3"/>
        <v>14580</v>
      </c>
    </row>
    <row r="18" spans="1:26" x14ac:dyDescent="0.25">
      <c r="A18" s="11">
        <v>3223</v>
      </c>
      <c r="B18" t="s">
        <v>31</v>
      </c>
      <c r="C18" s="12"/>
      <c r="D18" s="13"/>
      <c r="E18" s="14"/>
      <c r="F18" s="12"/>
      <c r="G18" s="13"/>
      <c r="H18" s="14"/>
      <c r="I18" s="12"/>
      <c r="J18" s="13"/>
      <c r="K18" s="14"/>
      <c r="L18" s="12"/>
      <c r="M18" s="13"/>
      <c r="N18" s="14"/>
      <c r="O18" s="12"/>
      <c r="P18" s="19"/>
      <c r="Q18" s="14"/>
      <c r="R18" s="12">
        <v>0</v>
      </c>
      <c r="S18" s="13">
        <v>-1000</v>
      </c>
      <c r="T18" s="14">
        <f>+R18-S18</f>
        <v>1000</v>
      </c>
      <c r="U18" s="12"/>
      <c r="V18" s="13"/>
      <c r="W18" s="14"/>
      <c r="X18" s="12">
        <f t="shared" si="2"/>
        <v>0</v>
      </c>
      <c r="Y18" s="13">
        <f t="shared" si="2"/>
        <v>-1000</v>
      </c>
      <c r="Z18" s="14">
        <f t="shared" si="3"/>
        <v>1000</v>
      </c>
    </row>
    <row r="19" spans="1:26" x14ac:dyDescent="0.25">
      <c r="A19" s="11">
        <v>3224</v>
      </c>
      <c r="B19" t="s">
        <v>32</v>
      </c>
      <c r="C19" s="12"/>
      <c r="D19" s="13"/>
      <c r="E19" s="14"/>
      <c r="F19" s="12"/>
      <c r="G19" s="13"/>
      <c r="H19" s="14"/>
      <c r="I19" s="12">
        <v>-37950</v>
      </c>
      <c r="J19" s="13">
        <v>-45000</v>
      </c>
      <c r="K19" s="14">
        <f>+I19-J19</f>
        <v>7050</v>
      </c>
      <c r="L19" s="12"/>
      <c r="M19" s="13"/>
      <c r="N19" s="14"/>
      <c r="O19" s="12"/>
      <c r="P19" s="19"/>
      <c r="Q19" s="14"/>
      <c r="R19" s="12"/>
      <c r="S19" s="13"/>
      <c r="T19" s="14"/>
      <c r="U19" s="12"/>
      <c r="V19" s="13"/>
      <c r="W19" s="14"/>
      <c r="X19" s="12">
        <f t="shared" si="2"/>
        <v>-37950</v>
      </c>
      <c r="Y19" s="13">
        <f t="shared" si="2"/>
        <v>-45000</v>
      </c>
      <c r="Z19" s="14">
        <f t="shared" si="3"/>
        <v>7050</v>
      </c>
    </row>
    <row r="20" spans="1:26" x14ac:dyDescent="0.25">
      <c r="A20" s="11">
        <v>3225</v>
      </c>
      <c r="B20" t="s">
        <v>33</v>
      </c>
      <c r="C20" s="12"/>
      <c r="D20" s="13"/>
      <c r="E20" s="14"/>
      <c r="F20" s="12"/>
      <c r="G20" s="13"/>
      <c r="H20" s="14"/>
      <c r="I20" s="12"/>
      <c r="J20" s="13"/>
      <c r="K20" s="14"/>
      <c r="L20" s="12">
        <v>-44050</v>
      </c>
      <c r="M20" s="13">
        <v>-75000</v>
      </c>
      <c r="N20" s="14">
        <f>+L20-M20</f>
        <v>30950</v>
      </c>
      <c r="O20" s="12"/>
      <c r="P20" s="19"/>
      <c r="Q20" s="14"/>
      <c r="R20" s="12"/>
      <c r="S20" s="13"/>
      <c r="T20" s="14"/>
      <c r="U20" s="12"/>
      <c r="V20" s="13"/>
      <c r="W20" s="14"/>
      <c r="X20" s="12">
        <f t="shared" si="2"/>
        <v>-44050</v>
      </c>
      <c r="Y20" s="13">
        <f t="shared" si="2"/>
        <v>-75000</v>
      </c>
      <c r="Z20" s="14">
        <f t="shared" si="3"/>
        <v>30950</v>
      </c>
    </row>
    <row r="21" spans="1:26" x14ac:dyDescent="0.25">
      <c r="A21" s="11">
        <v>3228</v>
      </c>
      <c r="B21" t="s">
        <v>34</v>
      </c>
      <c r="C21" s="12"/>
      <c r="D21" s="13"/>
      <c r="E21" s="14"/>
      <c r="F21" s="12">
        <v>-24610</v>
      </c>
      <c r="G21" s="13">
        <v>-25000</v>
      </c>
      <c r="H21" s="14">
        <f>+F21-G21</f>
        <v>390</v>
      </c>
      <c r="I21" s="12"/>
      <c r="J21" s="13"/>
      <c r="K21" s="14"/>
      <c r="L21" s="12"/>
      <c r="M21" s="13"/>
      <c r="N21" s="14"/>
      <c r="O21" s="12">
        <v>0</v>
      </c>
      <c r="P21" s="19">
        <v>-10000</v>
      </c>
      <c r="Q21" s="14">
        <f>+O21-P21</f>
        <v>10000</v>
      </c>
      <c r="R21" s="12"/>
      <c r="S21" s="13"/>
      <c r="T21" s="14"/>
      <c r="U21" s="12"/>
      <c r="V21" s="13"/>
      <c r="W21" s="14"/>
      <c r="X21" s="12">
        <f t="shared" si="2"/>
        <v>-24610</v>
      </c>
      <c r="Y21" s="13">
        <f t="shared" si="2"/>
        <v>-35000</v>
      </c>
      <c r="Z21" s="14">
        <f t="shared" si="3"/>
        <v>10390</v>
      </c>
    </row>
    <row r="22" spans="1:26" x14ac:dyDescent="0.25">
      <c r="A22" s="11">
        <v>3232</v>
      </c>
      <c r="B22" t="s">
        <v>35</v>
      </c>
      <c r="C22" s="12"/>
      <c r="D22" s="13"/>
      <c r="E22" s="14"/>
      <c r="F22" s="12"/>
      <c r="G22" s="13"/>
      <c r="H22" s="14"/>
      <c r="I22" s="12"/>
      <c r="J22" s="13"/>
      <c r="K22" s="14"/>
      <c r="L22" s="12"/>
      <c r="M22" s="13"/>
      <c r="N22" s="14"/>
      <c r="O22" s="12"/>
      <c r="P22" s="19"/>
      <c r="Q22" s="14"/>
      <c r="R22" s="12"/>
      <c r="S22" s="13"/>
      <c r="T22" s="14"/>
      <c r="U22" s="12">
        <v>-9385</v>
      </c>
      <c r="V22" s="13">
        <v>-15000</v>
      </c>
      <c r="W22" s="14">
        <f>+U22-V22</f>
        <v>5615</v>
      </c>
      <c r="X22" s="12">
        <f t="shared" si="2"/>
        <v>-9385</v>
      </c>
      <c r="Y22" s="13">
        <f t="shared" si="2"/>
        <v>-15000</v>
      </c>
      <c r="Z22" s="14">
        <f t="shared" si="3"/>
        <v>5615</v>
      </c>
    </row>
    <row r="23" spans="1:26" x14ac:dyDescent="0.25">
      <c r="A23" s="11">
        <v>3234</v>
      </c>
      <c r="B23" t="s">
        <v>36</v>
      </c>
      <c r="C23" s="12"/>
      <c r="D23" s="13"/>
      <c r="E23" s="14"/>
      <c r="F23" s="12">
        <v>-10680</v>
      </c>
      <c r="G23" s="13">
        <v>-20000</v>
      </c>
      <c r="H23" s="14">
        <f>+F23-G23</f>
        <v>9320</v>
      </c>
      <c r="I23" s="12">
        <v>-11310</v>
      </c>
      <c r="J23" s="13">
        <v>-15000</v>
      </c>
      <c r="K23" s="14">
        <f>+I23-J23</f>
        <v>3690</v>
      </c>
      <c r="L23" s="12">
        <v>0</v>
      </c>
      <c r="M23" s="13">
        <v>-15000</v>
      </c>
      <c r="N23" s="14">
        <f>+L23-M23</f>
        <v>15000</v>
      </c>
      <c r="O23" s="12">
        <v>0</v>
      </c>
      <c r="P23" s="19">
        <v>-5000</v>
      </c>
      <c r="Q23" s="14">
        <f>+O23-P23</f>
        <v>5000</v>
      </c>
      <c r="R23" s="12"/>
      <c r="S23" s="13"/>
      <c r="T23" s="14"/>
      <c r="U23" s="12"/>
      <c r="V23" s="13"/>
      <c r="W23" s="14"/>
      <c r="X23" s="12">
        <f t="shared" si="2"/>
        <v>-21990</v>
      </c>
      <c r="Y23" s="13">
        <f t="shared" si="2"/>
        <v>-55000</v>
      </c>
      <c r="Z23" s="14">
        <f t="shared" si="3"/>
        <v>33010</v>
      </c>
    </row>
    <row r="24" spans="1:26" x14ac:dyDescent="0.25">
      <c r="A24" s="11">
        <v>3235</v>
      </c>
      <c r="B24" t="s">
        <v>37</v>
      </c>
      <c r="C24" s="12"/>
      <c r="D24" s="13"/>
      <c r="E24" s="14"/>
      <c r="F24" s="12"/>
      <c r="G24" s="13"/>
      <c r="H24" s="14"/>
      <c r="I24" s="12">
        <v>-30800</v>
      </c>
      <c r="J24" s="13"/>
      <c r="K24" s="14">
        <f>+I24-J24</f>
        <v>-30800</v>
      </c>
      <c r="L24" s="12"/>
      <c r="M24" s="13"/>
      <c r="N24" s="14"/>
      <c r="O24" s="12"/>
      <c r="P24" s="19"/>
      <c r="Q24" s="14"/>
      <c r="R24" s="12"/>
      <c r="S24" s="13"/>
      <c r="T24" s="14"/>
      <c r="U24" s="12"/>
      <c r="V24" s="13"/>
      <c r="W24" s="14"/>
      <c r="X24" s="12">
        <f t="shared" si="2"/>
        <v>-30800</v>
      </c>
      <c r="Y24" s="13">
        <f t="shared" si="2"/>
        <v>0</v>
      </c>
      <c r="Z24" s="14">
        <f t="shared" si="3"/>
        <v>-30800</v>
      </c>
    </row>
    <row r="25" spans="1:26" x14ac:dyDescent="0.25">
      <c r="A25" s="11">
        <v>3420</v>
      </c>
      <c r="B25" t="s">
        <v>38</v>
      </c>
      <c r="C25" s="12">
        <v>-585905</v>
      </c>
      <c r="D25" s="13">
        <v>-580000</v>
      </c>
      <c r="E25" s="14">
        <f>+C25-D25</f>
        <v>-5905</v>
      </c>
      <c r="F25" s="12"/>
      <c r="G25" s="13"/>
      <c r="H25" s="14"/>
      <c r="I25" s="12"/>
      <c r="J25" s="13"/>
      <c r="K25" s="14"/>
      <c r="L25" s="12"/>
      <c r="M25" s="13"/>
      <c r="N25" s="14"/>
      <c r="O25" s="12"/>
      <c r="P25" s="19"/>
      <c r="Q25" s="14"/>
      <c r="R25" s="12"/>
      <c r="S25" s="13"/>
      <c r="T25" s="14"/>
      <c r="U25" s="12"/>
      <c r="V25" s="13"/>
      <c r="W25" s="14"/>
      <c r="X25" s="12">
        <f t="shared" si="2"/>
        <v>-585905</v>
      </c>
      <c r="Y25" s="13">
        <f t="shared" si="2"/>
        <v>-580000</v>
      </c>
      <c r="Z25" s="14">
        <f t="shared" si="3"/>
        <v>-5905</v>
      </c>
    </row>
    <row r="26" spans="1:26" x14ac:dyDescent="0.25">
      <c r="A26" s="11">
        <v>3608</v>
      </c>
      <c r="B26" t="s">
        <v>39</v>
      </c>
      <c r="C26" s="12"/>
      <c r="D26" s="13"/>
      <c r="E26" s="14"/>
      <c r="F26" s="12">
        <v>-32413</v>
      </c>
      <c r="G26" s="13">
        <v>-25000</v>
      </c>
      <c r="H26" s="14">
        <f>+F26-G26</f>
        <v>-7413</v>
      </c>
      <c r="I26" s="12"/>
      <c r="J26" s="13"/>
      <c r="K26" s="14"/>
      <c r="L26" s="12"/>
      <c r="M26" s="13"/>
      <c r="N26" s="14"/>
      <c r="O26" s="12"/>
      <c r="P26" s="19"/>
      <c r="Q26" s="14"/>
      <c r="R26" s="12"/>
      <c r="S26" s="13"/>
      <c r="T26" s="14"/>
      <c r="U26" s="12"/>
      <c r="V26" s="13"/>
      <c r="W26" s="14"/>
      <c r="X26" s="12">
        <f t="shared" si="2"/>
        <v>-32413</v>
      </c>
      <c r="Y26" s="13">
        <f t="shared" si="2"/>
        <v>-25000</v>
      </c>
      <c r="Z26" s="14">
        <f t="shared" si="3"/>
        <v>-7413</v>
      </c>
    </row>
    <row r="27" spans="1:26" x14ac:dyDescent="0.25">
      <c r="A27" s="11">
        <v>3900</v>
      </c>
      <c r="B27" t="s">
        <v>40</v>
      </c>
      <c r="C27" s="12">
        <v>-177</v>
      </c>
      <c r="D27" s="13"/>
      <c r="E27" s="14">
        <f>+C27-D27</f>
        <v>-177</v>
      </c>
      <c r="F27" s="12"/>
      <c r="G27" s="13"/>
      <c r="H27" s="14"/>
      <c r="I27" s="12"/>
      <c r="J27" s="13"/>
      <c r="K27" s="14"/>
      <c r="L27" s="12"/>
      <c r="M27" s="13"/>
      <c r="N27" s="14"/>
      <c r="O27" s="12"/>
      <c r="P27" s="19"/>
      <c r="Q27" s="14"/>
      <c r="R27" s="12"/>
      <c r="S27" s="13"/>
      <c r="T27" s="14"/>
      <c r="U27" s="12"/>
      <c r="V27" s="13"/>
      <c r="W27" s="14"/>
      <c r="X27" s="12">
        <f t="shared" si="2"/>
        <v>-177</v>
      </c>
      <c r="Y27" s="13">
        <f t="shared" si="2"/>
        <v>0</v>
      </c>
      <c r="Z27" s="14">
        <f t="shared" si="3"/>
        <v>-177</v>
      </c>
    </row>
    <row r="28" spans="1:26" x14ac:dyDescent="0.25">
      <c r="A28" s="11">
        <v>3920</v>
      </c>
      <c r="B28" t="s">
        <v>41</v>
      </c>
      <c r="C28" s="12">
        <v>-123750</v>
      </c>
      <c r="D28" s="13">
        <v>-140000</v>
      </c>
      <c r="E28" s="14">
        <f>+C28-D28</f>
        <v>16250</v>
      </c>
      <c r="F28" s="12"/>
      <c r="G28" s="13"/>
      <c r="H28" s="14"/>
      <c r="I28" s="12"/>
      <c r="J28" s="13"/>
      <c r="K28" s="14"/>
      <c r="L28" s="12"/>
      <c r="M28" s="13"/>
      <c r="N28" s="14"/>
      <c r="O28" s="12"/>
      <c r="P28" s="19"/>
      <c r="Q28" s="14"/>
      <c r="R28" s="12"/>
      <c r="S28" s="13"/>
      <c r="T28" s="14"/>
      <c r="U28" s="12"/>
      <c r="V28" s="13"/>
      <c r="W28" s="14"/>
      <c r="X28" s="12">
        <f t="shared" si="2"/>
        <v>-123750</v>
      </c>
      <c r="Y28" s="13">
        <f t="shared" si="2"/>
        <v>-140000</v>
      </c>
      <c r="Z28" s="14">
        <f t="shared" si="3"/>
        <v>16250</v>
      </c>
    </row>
    <row r="29" spans="1:26" x14ac:dyDescent="0.25">
      <c r="A29" s="11">
        <v>3930</v>
      </c>
      <c r="B29" t="s">
        <v>42</v>
      </c>
      <c r="C29" s="12"/>
      <c r="D29" s="13"/>
      <c r="E29" s="14"/>
      <c r="F29" s="12">
        <v>-517832</v>
      </c>
      <c r="G29" s="13">
        <v>-600000</v>
      </c>
      <c r="H29" s="14">
        <f>+F29-G29</f>
        <v>82168</v>
      </c>
      <c r="I29" s="12">
        <v>-79362</v>
      </c>
      <c r="J29" s="13">
        <v>-313500</v>
      </c>
      <c r="K29" s="14">
        <f>+I29-J29</f>
        <v>234138</v>
      </c>
      <c r="L29" s="12">
        <v>-120710</v>
      </c>
      <c r="M29" s="13">
        <v>-190000</v>
      </c>
      <c r="N29" s="14">
        <f>+L29-M29</f>
        <v>69290</v>
      </c>
      <c r="O29" s="12">
        <v>-1750</v>
      </c>
      <c r="P29" s="19"/>
      <c r="Q29" s="14">
        <f>+O29-P29</f>
        <v>-1750</v>
      </c>
      <c r="R29" s="12">
        <v>-18700</v>
      </c>
      <c r="S29" s="13">
        <v>-50000</v>
      </c>
      <c r="T29" s="14">
        <f>+R29-S29</f>
        <v>31300</v>
      </c>
      <c r="U29" s="12">
        <v>-41930</v>
      </c>
      <c r="V29" s="13">
        <v>-60000</v>
      </c>
      <c r="W29" s="14">
        <f>+U29-V29</f>
        <v>18070</v>
      </c>
      <c r="X29" s="12">
        <f t="shared" si="2"/>
        <v>-780284</v>
      </c>
      <c r="Y29" s="13">
        <f t="shared" si="2"/>
        <v>-1213500</v>
      </c>
      <c r="Z29" s="14">
        <f t="shared" si="3"/>
        <v>433216</v>
      </c>
    </row>
    <row r="30" spans="1:26" x14ac:dyDescent="0.25">
      <c r="A30" s="11">
        <v>3950</v>
      </c>
      <c r="B30" t="s">
        <v>43</v>
      </c>
      <c r="C30" s="12"/>
      <c r="D30" s="13"/>
      <c r="E30" s="14"/>
      <c r="F30" s="12">
        <v>-170804</v>
      </c>
      <c r="G30" s="13"/>
      <c r="H30" s="14">
        <f>+F30-G30</f>
        <v>-170804</v>
      </c>
      <c r="I30" s="12"/>
      <c r="J30" s="13"/>
      <c r="K30" s="14"/>
      <c r="L30" s="12">
        <v>-7395</v>
      </c>
      <c r="M30" s="13"/>
      <c r="N30" s="14">
        <f>+L30-M30</f>
        <v>-7395</v>
      </c>
      <c r="O30" s="12"/>
      <c r="P30" s="19"/>
      <c r="Q30" s="14"/>
      <c r="R30" s="12"/>
      <c r="S30" s="13"/>
      <c r="T30" s="14"/>
      <c r="U30" s="12"/>
      <c r="V30" s="13"/>
      <c r="W30" s="14"/>
      <c r="X30" s="12">
        <f t="shared" si="2"/>
        <v>-178199</v>
      </c>
      <c r="Y30" s="13">
        <f t="shared" si="2"/>
        <v>0</v>
      </c>
      <c r="Z30" s="14">
        <f t="shared" si="3"/>
        <v>-178199</v>
      </c>
    </row>
    <row r="31" spans="1:26" x14ac:dyDescent="0.25">
      <c r="A31" s="11">
        <v>3953</v>
      </c>
      <c r="B31" t="s">
        <v>44</v>
      </c>
      <c r="C31" s="12"/>
      <c r="D31" s="13"/>
      <c r="E31" s="14"/>
      <c r="F31" s="12">
        <v>-25800</v>
      </c>
      <c r="G31" s="13"/>
      <c r="H31" s="14">
        <f>+F31-G31</f>
        <v>-25800</v>
      </c>
      <c r="I31" s="12"/>
      <c r="J31" s="13"/>
      <c r="K31" s="14"/>
      <c r="L31" s="12"/>
      <c r="M31" s="13"/>
      <c r="N31" s="14"/>
      <c r="O31" s="12"/>
      <c r="P31" s="19"/>
      <c r="Q31" s="14"/>
      <c r="R31" s="12"/>
      <c r="S31" s="13"/>
      <c r="T31" s="14"/>
      <c r="U31" s="12"/>
      <c r="V31" s="13"/>
      <c r="W31" s="14"/>
      <c r="X31" s="12">
        <f t="shared" si="2"/>
        <v>-25800</v>
      </c>
      <c r="Y31" s="13">
        <f t="shared" si="2"/>
        <v>0</v>
      </c>
      <c r="Z31" s="14">
        <f t="shared" si="3"/>
        <v>-25800</v>
      </c>
    </row>
    <row r="32" spans="1:26" x14ac:dyDescent="0.25">
      <c r="A32" s="11">
        <v>3962</v>
      </c>
      <c r="B32" t="s">
        <v>45</v>
      </c>
      <c r="C32" s="12">
        <v>-375287</v>
      </c>
      <c r="D32" s="13">
        <v>-230000</v>
      </c>
      <c r="E32" s="14">
        <f>+C32-D32</f>
        <v>-145287</v>
      </c>
      <c r="F32" s="12"/>
      <c r="G32" s="13"/>
      <c r="H32" s="14"/>
      <c r="I32" s="12"/>
      <c r="J32" s="13"/>
      <c r="K32" s="14"/>
      <c r="L32" s="12"/>
      <c r="M32" s="13"/>
      <c r="N32" s="14"/>
      <c r="O32" s="12"/>
      <c r="P32" s="19"/>
      <c r="Q32" s="14"/>
      <c r="R32" s="12"/>
      <c r="S32" s="13"/>
      <c r="T32" s="14"/>
      <c r="U32" s="12"/>
      <c r="V32" s="13"/>
      <c r="W32" s="14"/>
      <c r="X32" s="12">
        <f t="shared" si="2"/>
        <v>-375287</v>
      </c>
      <c r="Y32" s="13">
        <f t="shared" si="2"/>
        <v>-230000</v>
      </c>
      <c r="Z32" s="14">
        <f t="shared" si="3"/>
        <v>-145287</v>
      </c>
    </row>
    <row r="33" spans="1:26" x14ac:dyDescent="0.25">
      <c r="A33" s="11">
        <v>3966</v>
      </c>
      <c r="B33" t="s">
        <v>46</v>
      </c>
      <c r="C33" s="12">
        <v>-511340</v>
      </c>
      <c r="D33" s="20">
        <v>-500000</v>
      </c>
      <c r="E33" s="14">
        <f>+C33-D33</f>
        <v>-11340</v>
      </c>
      <c r="F33" s="12">
        <v>-3456</v>
      </c>
      <c r="G33" s="21">
        <v>-400000</v>
      </c>
      <c r="H33" s="14">
        <f>+F33-G33</f>
        <v>396544</v>
      </c>
      <c r="I33" s="12">
        <v>-6256</v>
      </c>
      <c r="J33" s="21">
        <v>-268000</v>
      </c>
      <c r="K33" s="14">
        <f>+I33-J33</f>
        <v>261744</v>
      </c>
      <c r="L33" s="12">
        <v>-316176</v>
      </c>
      <c r="M33" s="21">
        <v>-322500</v>
      </c>
      <c r="N33" s="14">
        <f>+L33-M33</f>
        <v>6324</v>
      </c>
      <c r="O33" s="12"/>
      <c r="P33" s="19"/>
      <c r="Q33" s="14"/>
      <c r="R33" s="12"/>
      <c r="S33" s="13"/>
      <c r="T33" s="14"/>
      <c r="U33" s="12">
        <v>-42476</v>
      </c>
      <c r="V33" s="21">
        <v>-60000</v>
      </c>
      <c r="W33" s="14">
        <f>+U33-V33</f>
        <v>17524</v>
      </c>
      <c r="X33" s="12">
        <f t="shared" si="2"/>
        <v>-879704</v>
      </c>
      <c r="Y33" s="21">
        <f t="shared" si="2"/>
        <v>-1550500</v>
      </c>
      <c r="Z33" s="14">
        <f t="shared" si="3"/>
        <v>670796</v>
      </c>
    </row>
    <row r="34" spans="1:26" x14ac:dyDescent="0.25">
      <c r="A34" s="11">
        <v>3990</v>
      </c>
      <c r="B34" t="s">
        <v>47</v>
      </c>
      <c r="C34" s="12">
        <v>-808357</v>
      </c>
      <c r="D34" s="13">
        <v>-200000</v>
      </c>
      <c r="E34" s="14">
        <f>+C34-D34</f>
        <v>-608357</v>
      </c>
      <c r="F34" s="12">
        <v>-128177</v>
      </c>
      <c r="G34" s="13">
        <v>-50000</v>
      </c>
      <c r="H34" s="14">
        <f>+F34-G34</f>
        <v>-78177</v>
      </c>
      <c r="I34" s="12">
        <v>-27049</v>
      </c>
      <c r="J34" s="13"/>
      <c r="K34" s="14">
        <f>+I34-J34</f>
        <v>-27049</v>
      </c>
      <c r="L34" s="12">
        <v>-500</v>
      </c>
      <c r="M34" s="13">
        <v>-20000</v>
      </c>
      <c r="N34" s="14">
        <f>+L34-M34</f>
        <v>19500</v>
      </c>
      <c r="O34" s="12"/>
      <c r="P34" s="19"/>
      <c r="Q34" s="14"/>
      <c r="R34" s="12">
        <v>-166667</v>
      </c>
      <c r="S34" s="13">
        <v>-100000</v>
      </c>
      <c r="T34" s="14">
        <f>+R34-S34</f>
        <v>-66667</v>
      </c>
      <c r="U34" s="12">
        <v>-1475</v>
      </c>
      <c r="V34" s="13"/>
      <c r="W34" s="14">
        <f>+U34-V34</f>
        <v>-1475</v>
      </c>
      <c r="X34" s="12">
        <f t="shared" si="2"/>
        <v>-1132225</v>
      </c>
      <c r="Y34" s="13">
        <f t="shared" si="2"/>
        <v>-370000</v>
      </c>
      <c r="Z34" s="14">
        <f t="shared" si="3"/>
        <v>-762225</v>
      </c>
    </row>
    <row r="35" spans="1:26" x14ac:dyDescent="0.25">
      <c r="A35" s="22" t="s">
        <v>48</v>
      </c>
      <c r="B35" s="23"/>
      <c r="C35" s="24">
        <f>SUM(C3:C34)</f>
        <v>-3098318</v>
      </c>
      <c r="D35" s="25">
        <f t="shared" ref="D35:W35" si="9">SUM(D3:D34)</f>
        <v>-3100000</v>
      </c>
      <c r="E35" s="26">
        <f t="shared" si="9"/>
        <v>1682</v>
      </c>
      <c r="F35" s="24">
        <f t="shared" si="9"/>
        <v>-1369730</v>
      </c>
      <c r="G35" s="25">
        <f t="shared" si="9"/>
        <v>-1635000</v>
      </c>
      <c r="H35" s="26">
        <f t="shared" si="9"/>
        <v>265270</v>
      </c>
      <c r="I35" s="24">
        <f t="shared" si="9"/>
        <v>-1197725</v>
      </c>
      <c r="J35" s="25">
        <f t="shared" si="9"/>
        <v>-1191500</v>
      </c>
      <c r="K35" s="26">
        <f t="shared" si="9"/>
        <v>-6225</v>
      </c>
      <c r="L35" s="24">
        <f t="shared" si="9"/>
        <v>-733870</v>
      </c>
      <c r="M35" s="25">
        <f t="shared" si="9"/>
        <v>-785455</v>
      </c>
      <c r="N35" s="26">
        <f t="shared" si="9"/>
        <v>51585</v>
      </c>
      <c r="O35" s="24">
        <f t="shared" si="9"/>
        <v>-5181407</v>
      </c>
      <c r="P35" s="27">
        <f t="shared" si="9"/>
        <v>-5527253</v>
      </c>
      <c r="Q35" s="26">
        <f t="shared" si="9"/>
        <v>345846</v>
      </c>
      <c r="R35" s="24">
        <f t="shared" si="9"/>
        <v>-185577</v>
      </c>
      <c r="S35" s="25">
        <f t="shared" si="9"/>
        <v>-166000</v>
      </c>
      <c r="T35" s="26">
        <f t="shared" si="9"/>
        <v>-19577</v>
      </c>
      <c r="U35" s="24">
        <f t="shared" si="9"/>
        <v>-95850</v>
      </c>
      <c r="V35" s="25">
        <f t="shared" si="9"/>
        <v>-170000</v>
      </c>
      <c r="W35" s="26">
        <f t="shared" si="9"/>
        <v>74150</v>
      </c>
      <c r="X35" s="24">
        <f t="shared" si="2"/>
        <v>-11862477</v>
      </c>
      <c r="Y35" s="25">
        <f t="shared" si="2"/>
        <v>-12575208</v>
      </c>
      <c r="Z35" s="26">
        <f t="shared" si="3"/>
        <v>712731</v>
      </c>
    </row>
    <row r="36" spans="1:26" x14ac:dyDescent="0.25">
      <c r="A36" s="11">
        <v>4100</v>
      </c>
      <c r="B36" t="s">
        <v>49</v>
      </c>
      <c r="C36" s="12">
        <v>103625</v>
      </c>
      <c r="D36" s="13"/>
      <c r="E36" s="14">
        <f>+C36-D36</f>
        <v>103625</v>
      </c>
      <c r="F36" s="12"/>
      <c r="G36" s="13"/>
      <c r="H36" s="14"/>
      <c r="I36" s="12">
        <v>7654</v>
      </c>
      <c r="J36" s="13"/>
      <c r="K36" s="14">
        <f>+I36-J36</f>
        <v>7654</v>
      </c>
      <c r="L36" s="12"/>
      <c r="M36" s="13"/>
      <c r="N36" s="14"/>
      <c r="O36" s="12"/>
      <c r="P36" s="19"/>
      <c r="Q36" s="14"/>
      <c r="R36" s="12"/>
      <c r="S36" s="13"/>
      <c r="T36" s="14"/>
      <c r="U36" s="12"/>
      <c r="V36" s="13"/>
      <c r="W36" s="14"/>
      <c r="X36" s="12">
        <f t="shared" si="2"/>
        <v>111279</v>
      </c>
      <c r="Y36" s="13">
        <f t="shared" si="2"/>
        <v>0</v>
      </c>
      <c r="Z36" s="14">
        <f t="shared" si="3"/>
        <v>111279</v>
      </c>
    </row>
    <row r="37" spans="1:26" x14ac:dyDescent="0.25">
      <c r="A37" s="11">
        <v>4200</v>
      </c>
      <c r="B37" t="s">
        <v>50</v>
      </c>
      <c r="C37" s="12">
        <v>383674</v>
      </c>
      <c r="D37" s="13">
        <v>250000</v>
      </c>
      <c r="E37" s="14">
        <f>+C37-D37</f>
        <v>133674</v>
      </c>
      <c r="F37" s="12">
        <v>66997</v>
      </c>
      <c r="G37" s="13">
        <v>150000</v>
      </c>
      <c r="H37" s="14">
        <f>+F37-G37</f>
        <v>-83003</v>
      </c>
      <c r="I37" s="12">
        <v>74402</v>
      </c>
      <c r="J37" s="13">
        <v>116000</v>
      </c>
      <c r="K37" s="14">
        <f>+I37-J37</f>
        <v>-41598</v>
      </c>
      <c r="L37" s="12">
        <v>14376</v>
      </c>
      <c r="M37" s="13">
        <v>43000</v>
      </c>
      <c r="N37" s="14">
        <f>+L37-M37</f>
        <v>-28624</v>
      </c>
      <c r="O37" s="12">
        <v>9334</v>
      </c>
      <c r="P37" s="19">
        <v>25000</v>
      </c>
      <c r="Q37" s="14">
        <f t="shared" ref="Q37:Q43" si="10">+O37-P37</f>
        <v>-15666</v>
      </c>
      <c r="R37" s="12">
        <v>35566</v>
      </c>
      <c r="S37" s="13">
        <v>110000</v>
      </c>
      <c r="T37" s="14">
        <f>+R37-S37</f>
        <v>-74434</v>
      </c>
      <c r="U37" s="12">
        <v>14701</v>
      </c>
      <c r="V37" s="13">
        <v>26223</v>
      </c>
      <c r="W37" s="14">
        <f>+U37-V37</f>
        <v>-11522</v>
      </c>
      <c r="X37" s="12">
        <f t="shared" si="2"/>
        <v>599050</v>
      </c>
      <c r="Y37" s="13">
        <f t="shared" si="2"/>
        <v>720223</v>
      </c>
      <c r="Z37" s="14">
        <f t="shared" si="3"/>
        <v>-121173</v>
      </c>
    </row>
    <row r="38" spans="1:26" x14ac:dyDescent="0.25">
      <c r="A38" s="11">
        <v>4300</v>
      </c>
      <c r="B38" t="s">
        <v>51</v>
      </c>
      <c r="C38" s="12"/>
      <c r="D38" s="13"/>
      <c r="E38" s="14"/>
      <c r="F38" s="12"/>
      <c r="G38" s="13"/>
      <c r="H38" s="14"/>
      <c r="I38" s="12"/>
      <c r="J38" s="13"/>
      <c r="K38" s="14"/>
      <c r="L38" s="12"/>
      <c r="M38" s="13"/>
      <c r="N38" s="14"/>
      <c r="O38" s="12">
        <v>16022</v>
      </c>
      <c r="P38" s="19">
        <v>15000</v>
      </c>
      <c r="Q38" s="14">
        <f t="shared" si="10"/>
        <v>1022</v>
      </c>
      <c r="R38" s="12"/>
      <c r="S38" s="13"/>
      <c r="T38" s="14"/>
      <c r="U38" s="12"/>
      <c r="V38" s="13"/>
      <c r="W38" s="14"/>
      <c r="X38" s="12">
        <f t="shared" si="2"/>
        <v>16022</v>
      </c>
      <c r="Y38" s="13">
        <f t="shared" si="2"/>
        <v>15000</v>
      </c>
      <c r="Z38" s="14">
        <f t="shared" si="3"/>
        <v>1022</v>
      </c>
    </row>
    <row r="39" spans="1:26" x14ac:dyDescent="0.25">
      <c r="A39" s="11">
        <v>4301</v>
      </c>
      <c r="B39" t="s">
        <v>52</v>
      </c>
      <c r="C39" s="12">
        <v>906</v>
      </c>
      <c r="D39" s="13"/>
      <c r="E39" s="14">
        <f>+C39-D39</f>
        <v>906</v>
      </c>
      <c r="F39" s="12"/>
      <c r="G39" s="13"/>
      <c r="H39" s="14"/>
      <c r="I39" s="12"/>
      <c r="J39" s="13"/>
      <c r="K39" s="14"/>
      <c r="L39" s="12">
        <v>1414</v>
      </c>
      <c r="M39" s="13"/>
      <c r="N39" s="14">
        <f>+L39-M39</f>
        <v>1414</v>
      </c>
      <c r="O39" s="12">
        <v>31196</v>
      </c>
      <c r="P39" s="19">
        <v>30000</v>
      </c>
      <c r="Q39" s="14">
        <f t="shared" si="10"/>
        <v>1196</v>
      </c>
      <c r="R39" s="12"/>
      <c r="S39" s="13"/>
      <c r="T39" s="14"/>
      <c r="U39" s="12"/>
      <c r="V39" s="13"/>
      <c r="W39" s="14"/>
      <c r="X39" s="12">
        <f t="shared" si="2"/>
        <v>33516</v>
      </c>
      <c r="Y39" s="13">
        <f t="shared" si="2"/>
        <v>30000</v>
      </c>
      <c r="Z39" s="14">
        <f t="shared" si="3"/>
        <v>3516</v>
      </c>
    </row>
    <row r="40" spans="1:26" x14ac:dyDescent="0.25">
      <c r="A40" s="11">
        <v>4303</v>
      </c>
      <c r="B40" t="s">
        <v>53</v>
      </c>
      <c r="C40" s="12"/>
      <c r="D40" s="13"/>
      <c r="E40" s="14"/>
      <c r="F40" s="12"/>
      <c r="G40" s="13"/>
      <c r="H40" s="14"/>
      <c r="I40" s="12"/>
      <c r="J40" s="13"/>
      <c r="K40" s="14"/>
      <c r="L40" s="12">
        <v>7108</v>
      </c>
      <c r="M40" s="13"/>
      <c r="N40" s="14">
        <f>+L40-M40</f>
        <v>7108</v>
      </c>
      <c r="O40" s="12">
        <v>574454</v>
      </c>
      <c r="P40" s="19">
        <v>644300</v>
      </c>
      <c r="Q40" s="14">
        <f t="shared" si="10"/>
        <v>-69846</v>
      </c>
      <c r="R40" s="12"/>
      <c r="S40" s="13"/>
      <c r="T40" s="14"/>
      <c r="U40" s="12"/>
      <c r="V40" s="13"/>
      <c r="W40" s="14"/>
      <c r="X40" s="12">
        <f t="shared" si="2"/>
        <v>581562</v>
      </c>
      <c r="Y40" s="13">
        <f t="shared" si="2"/>
        <v>644300</v>
      </c>
      <c r="Z40" s="14">
        <f t="shared" si="3"/>
        <v>-62738</v>
      </c>
    </row>
    <row r="41" spans="1:26" x14ac:dyDescent="0.25">
      <c r="A41" s="11">
        <v>4310</v>
      </c>
      <c r="B41" t="s">
        <v>54</v>
      </c>
      <c r="C41" s="12">
        <v>66</v>
      </c>
      <c r="D41" s="13"/>
      <c r="E41" s="14">
        <f>+C41-D41</f>
        <v>66</v>
      </c>
      <c r="F41" s="12"/>
      <c r="G41" s="13"/>
      <c r="H41" s="14"/>
      <c r="I41" s="12"/>
      <c r="J41" s="13"/>
      <c r="K41" s="14"/>
      <c r="L41" s="12">
        <v>4561</v>
      </c>
      <c r="M41" s="13"/>
      <c r="N41" s="14">
        <f>+L41-M41</f>
        <v>4561</v>
      </c>
      <c r="O41" s="12">
        <v>180064</v>
      </c>
      <c r="P41" s="19">
        <v>257900</v>
      </c>
      <c r="Q41" s="14">
        <f t="shared" si="10"/>
        <v>-77836</v>
      </c>
      <c r="R41" s="12"/>
      <c r="S41" s="13"/>
      <c r="T41" s="14"/>
      <c r="U41" s="12"/>
      <c r="V41" s="13"/>
      <c r="W41" s="14"/>
      <c r="X41" s="12">
        <f t="shared" si="2"/>
        <v>184691</v>
      </c>
      <c r="Y41" s="13">
        <f t="shared" si="2"/>
        <v>257900</v>
      </c>
      <c r="Z41" s="14">
        <f t="shared" si="3"/>
        <v>-73209</v>
      </c>
    </row>
    <row r="42" spans="1:26" x14ac:dyDescent="0.25">
      <c r="A42" s="11">
        <v>4340</v>
      </c>
      <c r="B42" t="s">
        <v>55</v>
      </c>
      <c r="C42" s="12">
        <v>6</v>
      </c>
      <c r="D42" s="13"/>
      <c r="E42" s="14">
        <f>+C42-D42</f>
        <v>6</v>
      </c>
      <c r="F42" s="12"/>
      <c r="G42" s="13"/>
      <c r="H42" s="14"/>
      <c r="I42" s="12"/>
      <c r="J42" s="13"/>
      <c r="K42" s="14"/>
      <c r="L42" s="12">
        <v>400</v>
      </c>
      <c r="M42" s="13"/>
      <c r="N42" s="14">
        <f>+L42-M42</f>
        <v>400</v>
      </c>
      <c r="O42" s="12">
        <v>19338</v>
      </c>
      <c r="P42" s="19">
        <v>17500</v>
      </c>
      <c r="Q42" s="14">
        <f t="shared" si="10"/>
        <v>1838</v>
      </c>
      <c r="R42" s="12"/>
      <c r="S42" s="13"/>
      <c r="T42" s="14"/>
      <c r="U42" s="12"/>
      <c r="V42" s="13"/>
      <c r="W42" s="14"/>
      <c r="X42" s="12">
        <f t="shared" si="2"/>
        <v>19744</v>
      </c>
      <c r="Y42" s="13">
        <f t="shared" si="2"/>
        <v>17500</v>
      </c>
      <c r="Z42" s="14">
        <f t="shared" si="3"/>
        <v>2244</v>
      </c>
    </row>
    <row r="43" spans="1:26" x14ac:dyDescent="0.25">
      <c r="A43" s="11">
        <v>4401</v>
      </c>
      <c r="B43" t="s">
        <v>56</v>
      </c>
      <c r="C43" s="12"/>
      <c r="D43" s="13"/>
      <c r="E43" s="14"/>
      <c r="F43" s="12"/>
      <c r="G43" s="13"/>
      <c r="H43" s="14"/>
      <c r="I43" s="12"/>
      <c r="J43" s="13"/>
      <c r="K43" s="14"/>
      <c r="L43" s="12"/>
      <c r="M43" s="13"/>
      <c r="N43" s="14"/>
      <c r="O43" s="12">
        <v>758400</v>
      </c>
      <c r="P43" s="19">
        <v>763000</v>
      </c>
      <c r="Q43" s="14">
        <f t="shared" si="10"/>
        <v>-4600</v>
      </c>
      <c r="R43" s="12"/>
      <c r="S43" s="13"/>
      <c r="T43" s="14"/>
      <c r="U43" s="12"/>
      <c r="V43" s="13"/>
      <c r="W43" s="14"/>
      <c r="X43" s="12">
        <f t="shared" si="2"/>
        <v>758400</v>
      </c>
      <c r="Y43" s="13">
        <f t="shared" si="2"/>
        <v>763000</v>
      </c>
      <c r="Z43" s="14">
        <f t="shared" si="3"/>
        <v>-4600</v>
      </c>
    </row>
    <row r="44" spans="1:26" x14ac:dyDescent="0.25">
      <c r="A44" s="11">
        <v>4402</v>
      </c>
      <c r="B44" t="s">
        <v>57</v>
      </c>
      <c r="C44" s="12"/>
      <c r="D44" s="13"/>
      <c r="E44" s="14"/>
      <c r="F44" s="12">
        <v>155198</v>
      </c>
      <c r="G44" s="13">
        <v>165000</v>
      </c>
      <c r="H44" s="14">
        <f>+F44-G44</f>
        <v>-9802</v>
      </c>
      <c r="I44" s="12">
        <v>121206</v>
      </c>
      <c r="J44" s="13">
        <v>119400</v>
      </c>
      <c r="K44" s="14">
        <f>+I44-J44</f>
        <v>1806</v>
      </c>
      <c r="L44" s="12">
        <v>63677</v>
      </c>
      <c r="M44" s="13">
        <v>85000</v>
      </c>
      <c r="N44" s="14">
        <f>+L44-M44</f>
        <v>-21323</v>
      </c>
      <c r="O44" s="12"/>
      <c r="P44" s="19"/>
      <c r="Q44" s="14"/>
      <c r="R44" s="12"/>
      <c r="S44" s="13"/>
      <c r="T44" s="14"/>
      <c r="U44" s="12">
        <v>8500</v>
      </c>
      <c r="V44" s="13">
        <v>15000</v>
      </c>
      <c r="W44" s="14">
        <f>+U44-V44</f>
        <v>-6500</v>
      </c>
      <c r="X44" s="12">
        <f t="shared" si="2"/>
        <v>348581</v>
      </c>
      <c r="Y44" s="13">
        <f t="shared" si="2"/>
        <v>384400</v>
      </c>
      <c r="Z44" s="14">
        <f t="shared" si="3"/>
        <v>-35819</v>
      </c>
    </row>
    <row r="45" spans="1:26" x14ac:dyDescent="0.25">
      <c r="A45" s="11">
        <v>4403</v>
      </c>
      <c r="B45" t="s">
        <v>58</v>
      </c>
      <c r="C45" s="12">
        <v>9999</v>
      </c>
      <c r="D45" s="13"/>
      <c r="E45" s="14">
        <f>+C45-D45</f>
        <v>9999</v>
      </c>
      <c r="F45" s="12">
        <v>107850</v>
      </c>
      <c r="G45" s="13">
        <v>80000</v>
      </c>
      <c r="H45" s="14">
        <f>+F45-G45</f>
        <v>27850</v>
      </c>
      <c r="I45" s="12"/>
      <c r="J45" s="13"/>
      <c r="K45" s="14"/>
      <c r="L45" s="12">
        <v>0</v>
      </c>
      <c r="M45" s="13">
        <v>40000</v>
      </c>
      <c r="N45" s="14">
        <f>+L45-M45</f>
        <v>-40000</v>
      </c>
      <c r="O45" s="12">
        <v>106679</v>
      </c>
      <c r="P45" s="19">
        <v>139000</v>
      </c>
      <c r="Q45" s="14">
        <f t="shared" ref="Q45:Q51" si="11">+O45-P45</f>
        <v>-32321</v>
      </c>
      <c r="R45" s="12">
        <v>0</v>
      </c>
      <c r="S45" s="13">
        <v>15000</v>
      </c>
      <c r="T45" s="14">
        <f>+R45-S45</f>
        <v>-15000</v>
      </c>
      <c r="U45" s="12"/>
      <c r="V45" s="13"/>
      <c r="W45" s="14"/>
      <c r="X45" s="12">
        <f t="shared" si="2"/>
        <v>224528</v>
      </c>
      <c r="Y45" s="13">
        <f t="shared" si="2"/>
        <v>274000</v>
      </c>
      <c r="Z45" s="14">
        <f t="shared" si="3"/>
        <v>-49472</v>
      </c>
    </row>
    <row r="46" spans="1:26" x14ac:dyDescent="0.25">
      <c r="A46" s="11">
        <v>4404</v>
      </c>
      <c r="B46" t="s">
        <v>59</v>
      </c>
      <c r="C46" s="12"/>
      <c r="D46" s="13"/>
      <c r="E46" s="14"/>
      <c r="F46" s="12"/>
      <c r="G46" s="13"/>
      <c r="H46" s="14"/>
      <c r="I46" s="12"/>
      <c r="J46" s="13"/>
      <c r="K46" s="14"/>
      <c r="L46" s="12"/>
      <c r="M46" s="13"/>
      <c r="N46" s="14"/>
      <c r="O46" s="12">
        <v>489000</v>
      </c>
      <c r="P46" s="19">
        <v>547000</v>
      </c>
      <c r="Q46" s="14">
        <f t="shared" si="11"/>
        <v>-58000</v>
      </c>
      <c r="R46" s="12"/>
      <c r="S46" s="13"/>
      <c r="T46" s="14"/>
      <c r="U46" s="12"/>
      <c r="V46" s="13"/>
      <c r="W46" s="14"/>
      <c r="X46" s="12">
        <f t="shared" si="2"/>
        <v>489000</v>
      </c>
      <c r="Y46" s="13">
        <f t="shared" si="2"/>
        <v>547000</v>
      </c>
      <c r="Z46" s="14">
        <f t="shared" si="3"/>
        <v>-58000</v>
      </c>
    </row>
    <row r="47" spans="1:26" x14ac:dyDescent="0.25">
      <c r="A47" s="11">
        <v>4405</v>
      </c>
      <c r="B47" t="s">
        <v>60</v>
      </c>
      <c r="C47" s="12">
        <v>9999</v>
      </c>
      <c r="D47" s="13"/>
      <c r="E47" s="14">
        <f>+C47-D47</f>
        <v>9999</v>
      </c>
      <c r="F47" s="12"/>
      <c r="G47" s="13"/>
      <c r="H47" s="14"/>
      <c r="I47" s="12"/>
      <c r="J47" s="13"/>
      <c r="K47" s="14"/>
      <c r="L47" s="12"/>
      <c r="M47" s="13"/>
      <c r="N47" s="14"/>
      <c r="O47" s="12">
        <v>140000</v>
      </c>
      <c r="P47" s="19">
        <v>390000</v>
      </c>
      <c r="Q47" s="14">
        <f t="shared" si="11"/>
        <v>-250000</v>
      </c>
      <c r="R47" s="12"/>
      <c r="S47" s="13"/>
      <c r="T47" s="14"/>
      <c r="U47" s="12"/>
      <c r="V47" s="13"/>
      <c r="W47" s="14"/>
      <c r="X47" s="12">
        <f t="shared" si="2"/>
        <v>149999</v>
      </c>
      <c r="Y47" s="13">
        <f t="shared" si="2"/>
        <v>390000</v>
      </c>
      <c r="Z47" s="14">
        <f t="shared" si="3"/>
        <v>-240001</v>
      </c>
    </row>
    <row r="48" spans="1:26" x14ac:dyDescent="0.25">
      <c r="A48" s="11">
        <v>4406</v>
      </c>
      <c r="B48" t="s">
        <v>61</v>
      </c>
      <c r="C48" s="12"/>
      <c r="D48" s="13"/>
      <c r="E48" s="14"/>
      <c r="F48" s="12"/>
      <c r="G48" s="13"/>
      <c r="H48" s="14"/>
      <c r="I48" s="12"/>
      <c r="J48" s="13"/>
      <c r="K48" s="14"/>
      <c r="L48" s="12"/>
      <c r="M48" s="13"/>
      <c r="N48" s="14"/>
      <c r="O48" s="12">
        <v>506558</v>
      </c>
      <c r="P48" s="19">
        <v>130000</v>
      </c>
      <c r="Q48" s="14">
        <f t="shared" si="11"/>
        <v>376558</v>
      </c>
      <c r="R48" s="12"/>
      <c r="S48" s="13"/>
      <c r="T48" s="14"/>
      <c r="U48" s="12"/>
      <c r="V48" s="13"/>
      <c r="W48" s="14"/>
      <c r="X48" s="12">
        <f t="shared" si="2"/>
        <v>506558</v>
      </c>
      <c r="Y48" s="13">
        <f t="shared" si="2"/>
        <v>130000</v>
      </c>
      <c r="Z48" s="14">
        <f t="shared" si="3"/>
        <v>376558</v>
      </c>
    </row>
    <row r="49" spans="1:26" x14ac:dyDescent="0.25">
      <c r="A49" s="11">
        <v>4407</v>
      </c>
      <c r="B49" t="s">
        <v>62</v>
      </c>
      <c r="C49" s="12">
        <v>0</v>
      </c>
      <c r="D49" s="21">
        <v>23922</v>
      </c>
      <c r="E49" s="14">
        <f>+C49-D49</f>
        <v>-23922</v>
      </c>
      <c r="F49" s="12"/>
      <c r="G49" s="13"/>
      <c r="H49" s="14"/>
      <c r="I49" s="12"/>
      <c r="J49" s="13"/>
      <c r="K49" s="14"/>
      <c r="L49" s="12"/>
      <c r="M49" s="13"/>
      <c r="N49" s="14"/>
      <c r="O49" s="12">
        <v>0</v>
      </c>
      <c r="P49" s="28">
        <v>1026578</v>
      </c>
      <c r="Q49" s="14">
        <f t="shared" si="11"/>
        <v>-1026578</v>
      </c>
      <c r="R49" s="12"/>
      <c r="S49" s="13"/>
      <c r="T49" s="14"/>
      <c r="U49" s="12"/>
      <c r="V49" s="13"/>
      <c r="W49" s="14"/>
      <c r="X49" s="12">
        <f t="shared" si="2"/>
        <v>0</v>
      </c>
      <c r="Y49" s="13">
        <f t="shared" si="2"/>
        <v>1050500</v>
      </c>
      <c r="Z49" s="14">
        <f t="shared" si="3"/>
        <v>-1050500</v>
      </c>
    </row>
    <row r="50" spans="1:26" x14ac:dyDescent="0.25">
      <c r="A50" s="11">
        <v>4408</v>
      </c>
      <c r="B50" t="s">
        <v>63</v>
      </c>
      <c r="C50" s="12"/>
      <c r="D50" s="13"/>
      <c r="E50" s="14"/>
      <c r="F50" s="12"/>
      <c r="G50" s="13"/>
      <c r="H50" s="14"/>
      <c r="I50" s="12"/>
      <c r="J50" s="13"/>
      <c r="K50" s="14"/>
      <c r="L50" s="12"/>
      <c r="M50" s="13"/>
      <c r="N50" s="14"/>
      <c r="O50" s="12">
        <v>91326</v>
      </c>
      <c r="P50" s="19">
        <v>88700</v>
      </c>
      <c r="Q50" s="14">
        <f t="shared" si="11"/>
        <v>2626</v>
      </c>
      <c r="R50" s="12"/>
      <c r="S50" s="13"/>
      <c r="T50" s="14"/>
      <c r="U50" s="12"/>
      <c r="V50" s="13"/>
      <c r="W50" s="14"/>
      <c r="X50" s="12">
        <f t="shared" si="2"/>
        <v>91326</v>
      </c>
      <c r="Y50" s="13">
        <f t="shared" si="2"/>
        <v>88700</v>
      </c>
      <c r="Z50" s="14">
        <f t="shared" si="3"/>
        <v>2626</v>
      </c>
    </row>
    <row r="51" spans="1:26" x14ac:dyDescent="0.25">
      <c r="A51" s="11">
        <v>4409</v>
      </c>
      <c r="B51" t="s">
        <v>64</v>
      </c>
      <c r="C51" s="12">
        <v>2935</v>
      </c>
      <c r="D51" s="13"/>
      <c r="E51" s="14">
        <f>+C51-D51</f>
        <v>2935</v>
      </c>
      <c r="F51" s="12">
        <v>80081</v>
      </c>
      <c r="G51" s="13">
        <v>90000</v>
      </c>
      <c r="H51" s="14">
        <f>+F51-G51</f>
        <v>-9919</v>
      </c>
      <c r="I51" s="12">
        <v>11070</v>
      </c>
      <c r="J51" s="13">
        <v>12000</v>
      </c>
      <c r="K51" s="14">
        <f>+I51-J51</f>
        <v>-930</v>
      </c>
      <c r="L51" s="12">
        <v>26322</v>
      </c>
      <c r="M51" s="13">
        <v>40000</v>
      </c>
      <c r="N51" s="14">
        <f>+L51-M51</f>
        <v>-13678</v>
      </c>
      <c r="O51" s="12">
        <v>167</v>
      </c>
      <c r="P51" s="19">
        <v>58500</v>
      </c>
      <c r="Q51" s="14">
        <f t="shared" si="11"/>
        <v>-58333</v>
      </c>
      <c r="R51" s="12">
        <v>7853</v>
      </c>
      <c r="S51" s="13">
        <v>400</v>
      </c>
      <c r="T51" s="14">
        <f>+R51-S51</f>
        <v>7453</v>
      </c>
      <c r="U51" s="12">
        <v>3867</v>
      </c>
      <c r="V51" s="13">
        <v>5250</v>
      </c>
      <c r="W51" s="14">
        <f>+U51-V51</f>
        <v>-1383</v>
      </c>
      <c r="X51" s="12">
        <f t="shared" si="2"/>
        <v>132295</v>
      </c>
      <c r="Y51" s="13">
        <f t="shared" si="2"/>
        <v>206150</v>
      </c>
      <c r="Z51" s="14">
        <f t="shared" si="3"/>
        <v>-73855</v>
      </c>
    </row>
    <row r="52" spans="1:26" x14ac:dyDescent="0.25">
      <c r="A52" s="11">
        <v>4500</v>
      </c>
      <c r="B52" t="s">
        <v>65</v>
      </c>
      <c r="C52" s="12">
        <v>-30878</v>
      </c>
      <c r="D52" s="13"/>
      <c r="E52" s="14">
        <f>+C52-D52</f>
        <v>-30878</v>
      </c>
      <c r="F52" s="12">
        <v>-44097</v>
      </c>
      <c r="G52" s="13"/>
      <c r="H52" s="14">
        <f>+F52-G52</f>
        <v>-44097</v>
      </c>
      <c r="I52" s="12"/>
      <c r="J52" s="13"/>
      <c r="K52" s="14"/>
      <c r="L52" s="12"/>
      <c r="M52" s="13"/>
      <c r="N52" s="14"/>
      <c r="O52" s="12"/>
      <c r="P52" s="19"/>
      <c r="Q52" s="14"/>
      <c r="R52" s="12"/>
      <c r="S52" s="13"/>
      <c r="T52" s="14"/>
      <c r="U52" s="12"/>
      <c r="V52" s="13"/>
      <c r="W52" s="14"/>
      <c r="X52" s="12">
        <f t="shared" si="2"/>
        <v>-74975</v>
      </c>
      <c r="Y52" s="13">
        <f t="shared" si="2"/>
        <v>0</v>
      </c>
      <c r="Z52" s="14">
        <f t="shared" si="3"/>
        <v>-74975</v>
      </c>
    </row>
    <row r="53" spans="1:26" x14ac:dyDescent="0.25">
      <c r="A53" s="11">
        <v>4502</v>
      </c>
      <c r="B53" t="s">
        <v>66</v>
      </c>
      <c r="C53" s="12"/>
      <c r="D53" s="13"/>
      <c r="E53" s="14"/>
      <c r="F53" s="12">
        <v>11800</v>
      </c>
      <c r="G53" s="13">
        <v>10000</v>
      </c>
      <c r="H53" s="14">
        <f>+F53-G53</f>
        <v>1800</v>
      </c>
      <c r="I53" s="12">
        <v>5000</v>
      </c>
      <c r="J53" s="13">
        <v>20000</v>
      </c>
      <c r="K53" s="14">
        <f t="shared" ref="K53:K58" si="12">+I53-J53</f>
        <v>-15000</v>
      </c>
      <c r="L53" s="12"/>
      <c r="M53" s="13"/>
      <c r="N53" s="14"/>
      <c r="O53" s="12"/>
      <c r="P53" s="19"/>
      <c r="Q53" s="14"/>
      <c r="R53" s="12"/>
      <c r="S53" s="13"/>
      <c r="T53" s="14"/>
      <c r="U53" s="12">
        <v>200</v>
      </c>
      <c r="V53" s="13"/>
      <c r="W53" s="14">
        <f>+U53-V53</f>
        <v>200</v>
      </c>
      <c r="X53" s="12">
        <f t="shared" si="2"/>
        <v>17000</v>
      </c>
      <c r="Y53" s="13">
        <f t="shared" si="2"/>
        <v>30000</v>
      </c>
      <c r="Z53" s="14">
        <f t="shared" si="3"/>
        <v>-13000</v>
      </c>
    </row>
    <row r="54" spans="1:26" x14ac:dyDescent="0.25">
      <c r="A54" s="11">
        <v>4503</v>
      </c>
      <c r="B54" t="s">
        <v>67</v>
      </c>
      <c r="C54" s="12">
        <v>16200</v>
      </c>
      <c r="D54" s="13"/>
      <c r="E54" s="14">
        <f>+C54-D54</f>
        <v>16200</v>
      </c>
      <c r="F54" s="12">
        <v>73060</v>
      </c>
      <c r="G54" s="13">
        <v>105000</v>
      </c>
      <c r="H54" s="14">
        <f>+F54-G54</f>
        <v>-31940</v>
      </c>
      <c r="I54" s="12">
        <v>3180</v>
      </c>
      <c r="J54" s="13"/>
      <c r="K54" s="14">
        <f t="shared" si="12"/>
        <v>3180</v>
      </c>
      <c r="L54" s="12">
        <v>11750</v>
      </c>
      <c r="M54" s="13"/>
      <c r="N54" s="14">
        <f>+L54-M54</f>
        <v>11750</v>
      </c>
      <c r="O54" s="12">
        <v>245698</v>
      </c>
      <c r="P54" s="19">
        <v>140000</v>
      </c>
      <c r="Q54" s="14">
        <f>+O54-P54</f>
        <v>105698</v>
      </c>
      <c r="R54" s="12"/>
      <c r="S54" s="13"/>
      <c r="T54" s="14"/>
      <c r="U54" s="12"/>
      <c r="V54" s="13"/>
      <c r="W54" s="14"/>
      <c r="X54" s="12">
        <f t="shared" si="2"/>
        <v>349888</v>
      </c>
      <c r="Y54" s="13">
        <f t="shared" si="2"/>
        <v>245000</v>
      </c>
      <c r="Z54" s="14">
        <f t="shared" si="3"/>
        <v>104888</v>
      </c>
    </row>
    <row r="55" spans="1:26" x14ac:dyDescent="0.25">
      <c r="A55" s="11">
        <v>4508</v>
      </c>
      <c r="B55" t="s">
        <v>68</v>
      </c>
      <c r="C55" s="12"/>
      <c r="D55" s="13"/>
      <c r="E55" s="14"/>
      <c r="F55" s="12"/>
      <c r="G55" s="13"/>
      <c r="H55" s="14"/>
      <c r="I55" s="12">
        <v>36981</v>
      </c>
      <c r="J55" s="13">
        <v>25000</v>
      </c>
      <c r="K55" s="14">
        <f t="shared" si="12"/>
        <v>11981</v>
      </c>
      <c r="L55" s="12"/>
      <c r="M55" s="13"/>
      <c r="N55" s="14"/>
      <c r="O55" s="12"/>
      <c r="P55" s="19"/>
      <c r="Q55" s="14"/>
      <c r="R55" s="12"/>
      <c r="S55" s="13"/>
      <c r="T55" s="14"/>
      <c r="U55" s="12">
        <v>1024</v>
      </c>
      <c r="V55" s="13">
        <v>4000</v>
      </c>
      <c r="W55" s="14">
        <f>+U55-V55</f>
        <v>-2976</v>
      </c>
      <c r="X55" s="12">
        <f t="shared" si="2"/>
        <v>38005</v>
      </c>
      <c r="Y55" s="13">
        <f t="shared" si="2"/>
        <v>29000</v>
      </c>
      <c r="Z55" s="14">
        <f t="shared" si="3"/>
        <v>9005</v>
      </c>
    </row>
    <row r="56" spans="1:26" x14ac:dyDescent="0.25">
      <c r="A56" s="11">
        <v>4601</v>
      </c>
      <c r="B56" t="s">
        <v>69</v>
      </c>
      <c r="C56" s="12"/>
      <c r="D56" s="13"/>
      <c r="E56" s="14"/>
      <c r="F56" s="12">
        <v>98300</v>
      </c>
      <c r="G56" s="13">
        <v>100000</v>
      </c>
      <c r="H56" s="14">
        <f>+F56-G56</f>
        <v>-1700</v>
      </c>
      <c r="I56" s="12">
        <v>6428</v>
      </c>
      <c r="J56" s="13">
        <v>24300</v>
      </c>
      <c r="K56" s="14">
        <f t="shared" si="12"/>
        <v>-17872</v>
      </c>
      <c r="L56" s="12">
        <v>61678</v>
      </c>
      <c r="M56" s="13">
        <v>90000</v>
      </c>
      <c r="N56" s="14">
        <f>+L56-M56</f>
        <v>-28322</v>
      </c>
      <c r="O56" s="12"/>
      <c r="P56" s="19"/>
      <c r="Q56" s="14"/>
      <c r="R56" s="12"/>
      <c r="S56" s="13"/>
      <c r="T56" s="14"/>
      <c r="U56" s="12">
        <v>32000</v>
      </c>
      <c r="V56" s="13">
        <v>35000</v>
      </c>
      <c r="W56" s="14">
        <f>+U56-V56</f>
        <v>-3000</v>
      </c>
      <c r="X56" s="12">
        <f t="shared" si="2"/>
        <v>198406</v>
      </c>
      <c r="Y56" s="13">
        <f t="shared" si="2"/>
        <v>249300</v>
      </c>
      <c r="Z56" s="14">
        <f t="shared" si="3"/>
        <v>-50894</v>
      </c>
    </row>
    <row r="57" spans="1:26" x14ac:dyDescent="0.25">
      <c r="A57" s="11">
        <v>4602</v>
      </c>
      <c r="B57" t="s">
        <v>70</v>
      </c>
      <c r="C57" s="12"/>
      <c r="D57" s="13"/>
      <c r="E57" s="14"/>
      <c r="F57" s="12">
        <v>39650</v>
      </c>
      <c r="G57" s="13">
        <v>120000</v>
      </c>
      <c r="H57" s="14">
        <f>+F57-G57</f>
        <v>-80350</v>
      </c>
      <c r="I57" s="12">
        <v>7450</v>
      </c>
      <c r="J57" s="13">
        <v>11800</v>
      </c>
      <c r="K57" s="14">
        <f t="shared" si="12"/>
        <v>-4350</v>
      </c>
      <c r="L57" s="12">
        <v>75322</v>
      </c>
      <c r="M57" s="13">
        <v>70000</v>
      </c>
      <c r="N57" s="14">
        <f>+L57-M57</f>
        <v>5322</v>
      </c>
      <c r="O57" s="12"/>
      <c r="P57" s="19"/>
      <c r="Q57" s="14"/>
      <c r="R57" s="12"/>
      <c r="S57" s="13"/>
      <c r="T57" s="14"/>
      <c r="U57" s="12"/>
      <c r="V57" s="13"/>
      <c r="W57" s="14"/>
      <c r="X57" s="12">
        <f t="shared" si="2"/>
        <v>122422</v>
      </c>
      <c r="Y57" s="13">
        <f t="shared" si="2"/>
        <v>201800</v>
      </c>
      <c r="Z57" s="14">
        <f t="shared" si="3"/>
        <v>-79378</v>
      </c>
    </row>
    <row r="58" spans="1:26" x14ac:dyDescent="0.25">
      <c r="A58" s="11">
        <v>4603</v>
      </c>
      <c r="B58" t="s">
        <v>71</v>
      </c>
      <c r="C58" s="12"/>
      <c r="D58" s="13"/>
      <c r="E58" s="14"/>
      <c r="F58" s="12">
        <v>197746</v>
      </c>
      <c r="G58" s="13">
        <v>150000</v>
      </c>
      <c r="H58" s="14">
        <f>+F58-G58</f>
        <v>47746</v>
      </c>
      <c r="I58" s="12">
        <v>14125</v>
      </c>
      <c r="J58" s="13">
        <v>29400</v>
      </c>
      <c r="K58" s="14">
        <f t="shared" si="12"/>
        <v>-15275</v>
      </c>
      <c r="L58" s="12">
        <v>50781</v>
      </c>
      <c r="M58" s="13">
        <v>30000</v>
      </c>
      <c r="N58" s="14">
        <f>+L58-M58</f>
        <v>20781</v>
      </c>
      <c r="O58" s="12"/>
      <c r="P58" s="19"/>
      <c r="Q58" s="14"/>
      <c r="R58" s="12"/>
      <c r="S58" s="13"/>
      <c r="T58" s="14"/>
      <c r="U58" s="12">
        <v>800</v>
      </c>
      <c r="V58" s="13">
        <v>800</v>
      </c>
      <c r="W58" s="14">
        <f>+U58-V58</f>
        <v>0</v>
      </c>
      <c r="X58" s="12">
        <f t="shared" si="2"/>
        <v>263452</v>
      </c>
      <c r="Y58" s="13">
        <f t="shared" si="2"/>
        <v>210200</v>
      </c>
      <c r="Z58" s="14">
        <f t="shared" si="3"/>
        <v>53252</v>
      </c>
    </row>
    <row r="59" spans="1:26" x14ac:dyDescent="0.25">
      <c r="A59" s="11">
        <v>4607</v>
      </c>
      <c r="B59" t="s">
        <v>72</v>
      </c>
      <c r="C59" s="12"/>
      <c r="D59" s="13"/>
      <c r="E59" s="14"/>
      <c r="F59" s="12">
        <v>4332</v>
      </c>
      <c r="G59" s="13"/>
      <c r="H59" s="14">
        <f>+F59-G59</f>
        <v>4332</v>
      </c>
      <c r="I59" s="12"/>
      <c r="J59" s="13"/>
      <c r="K59" s="14"/>
      <c r="L59" s="12"/>
      <c r="M59" s="13"/>
      <c r="N59" s="14"/>
      <c r="O59" s="12"/>
      <c r="P59" s="19"/>
      <c r="Q59" s="14"/>
      <c r="R59" s="12"/>
      <c r="S59" s="13"/>
      <c r="T59" s="14"/>
      <c r="U59" s="12"/>
      <c r="V59" s="13"/>
      <c r="W59" s="14"/>
      <c r="X59" s="12">
        <f t="shared" si="2"/>
        <v>4332</v>
      </c>
      <c r="Y59" s="13">
        <f t="shared" si="2"/>
        <v>0</v>
      </c>
      <c r="Z59" s="14">
        <f t="shared" si="3"/>
        <v>4332</v>
      </c>
    </row>
    <row r="60" spans="1:26" x14ac:dyDescent="0.25">
      <c r="A60" s="11">
        <v>4608</v>
      </c>
      <c r="B60" t="s">
        <v>73</v>
      </c>
      <c r="C60" s="12"/>
      <c r="D60" s="13"/>
      <c r="E60" s="14"/>
      <c r="F60" s="12"/>
      <c r="G60" s="13"/>
      <c r="H60" s="14"/>
      <c r="I60" s="12"/>
      <c r="J60" s="13"/>
      <c r="K60" s="14"/>
      <c r="L60" s="12">
        <v>2780</v>
      </c>
      <c r="M60" s="13">
        <v>5000</v>
      </c>
      <c r="N60" s="14">
        <f>+L60-M60</f>
        <v>-2220</v>
      </c>
      <c r="O60" s="12"/>
      <c r="P60" s="19"/>
      <c r="Q60" s="14"/>
      <c r="R60" s="12"/>
      <c r="S60" s="13"/>
      <c r="T60" s="14"/>
      <c r="U60" s="12"/>
      <c r="V60" s="13"/>
      <c r="W60" s="14"/>
      <c r="X60" s="12">
        <f t="shared" si="2"/>
        <v>2780</v>
      </c>
      <c r="Y60" s="13">
        <f t="shared" si="2"/>
        <v>5000</v>
      </c>
      <c r="Z60" s="14">
        <f t="shared" si="3"/>
        <v>-2220</v>
      </c>
    </row>
    <row r="61" spans="1:26" x14ac:dyDescent="0.25">
      <c r="A61" s="11">
        <v>4900</v>
      </c>
      <c r="B61" t="s">
        <v>74</v>
      </c>
      <c r="C61" s="12">
        <v>-100000</v>
      </c>
      <c r="D61" s="13"/>
      <c r="E61" s="14">
        <f>+C61-D61</f>
        <v>-100000</v>
      </c>
      <c r="F61" s="12"/>
      <c r="G61" s="13"/>
      <c r="H61" s="14"/>
      <c r="I61" s="12"/>
      <c r="J61" s="13"/>
      <c r="K61" s="14"/>
      <c r="L61" s="12"/>
      <c r="M61" s="13"/>
      <c r="N61" s="14"/>
      <c r="O61" s="12"/>
      <c r="P61" s="19"/>
      <c r="Q61" s="14"/>
      <c r="R61" s="12"/>
      <c r="S61" s="13"/>
      <c r="T61" s="14"/>
      <c r="U61" s="12"/>
      <c r="V61" s="13"/>
      <c r="W61" s="14"/>
      <c r="X61" s="12">
        <f t="shared" si="2"/>
        <v>-100000</v>
      </c>
      <c r="Y61" s="13">
        <f t="shared" si="2"/>
        <v>0</v>
      </c>
      <c r="Z61" s="14">
        <f t="shared" si="3"/>
        <v>-100000</v>
      </c>
    </row>
    <row r="62" spans="1:26" x14ac:dyDescent="0.25">
      <c r="A62" s="22" t="s">
        <v>75</v>
      </c>
      <c r="B62" s="29"/>
      <c r="C62" s="24">
        <f>SUM(C36:C61)</f>
        <v>396532</v>
      </c>
      <c r="D62" s="25">
        <f t="shared" ref="D62:W62" si="13">SUM(D36:D61)</f>
        <v>273922</v>
      </c>
      <c r="E62" s="26">
        <f t="shared" si="13"/>
        <v>122610</v>
      </c>
      <c r="F62" s="24">
        <f t="shared" si="13"/>
        <v>790917</v>
      </c>
      <c r="G62" s="25">
        <f t="shared" si="13"/>
        <v>970000</v>
      </c>
      <c r="H62" s="26">
        <f t="shared" si="13"/>
        <v>-179083</v>
      </c>
      <c r="I62" s="24">
        <f t="shared" si="13"/>
        <v>287496</v>
      </c>
      <c r="J62" s="25">
        <f t="shared" si="13"/>
        <v>357900</v>
      </c>
      <c r="K62" s="26">
        <f t="shared" si="13"/>
        <v>-70404</v>
      </c>
      <c r="L62" s="24">
        <f t="shared" si="13"/>
        <v>320169</v>
      </c>
      <c r="M62" s="25">
        <f t="shared" si="13"/>
        <v>403000</v>
      </c>
      <c r="N62" s="26">
        <f t="shared" si="13"/>
        <v>-82831</v>
      </c>
      <c r="O62" s="24">
        <f t="shared" si="13"/>
        <v>3168236</v>
      </c>
      <c r="P62" s="27">
        <f t="shared" si="13"/>
        <v>4272478</v>
      </c>
      <c r="Q62" s="26">
        <f t="shared" si="13"/>
        <v>-1104242</v>
      </c>
      <c r="R62" s="24">
        <f t="shared" si="13"/>
        <v>43419</v>
      </c>
      <c r="S62" s="25">
        <f t="shared" si="13"/>
        <v>125400</v>
      </c>
      <c r="T62" s="26">
        <f t="shared" si="13"/>
        <v>-81981</v>
      </c>
      <c r="U62" s="24">
        <f t="shared" si="13"/>
        <v>61092</v>
      </c>
      <c r="V62" s="25">
        <f t="shared" si="13"/>
        <v>86273</v>
      </c>
      <c r="W62" s="26">
        <f t="shared" si="13"/>
        <v>-25181</v>
      </c>
      <c r="X62" s="24">
        <f t="shared" si="2"/>
        <v>5067861</v>
      </c>
      <c r="Y62" s="25">
        <f t="shared" si="2"/>
        <v>6488973</v>
      </c>
      <c r="Z62" s="26">
        <f t="shared" si="3"/>
        <v>-1421112</v>
      </c>
    </row>
    <row r="63" spans="1:26" x14ac:dyDescent="0.25">
      <c r="A63" s="11">
        <v>5000</v>
      </c>
      <c r="B63" t="s">
        <v>76</v>
      </c>
      <c r="C63" s="12">
        <v>723921</v>
      </c>
      <c r="D63" s="13">
        <v>700000</v>
      </c>
      <c r="E63" s="14">
        <f>+C63-D63</f>
        <v>23921</v>
      </c>
      <c r="F63" s="12"/>
      <c r="G63" s="13"/>
      <c r="H63" s="14"/>
      <c r="I63" s="12"/>
      <c r="J63" s="13"/>
      <c r="K63" s="14"/>
      <c r="L63" s="12"/>
      <c r="M63" s="13"/>
      <c r="N63" s="14"/>
      <c r="O63" s="12"/>
      <c r="P63" s="19"/>
      <c r="Q63" s="14"/>
      <c r="R63" s="12"/>
      <c r="S63" s="13"/>
      <c r="T63" s="14"/>
      <c r="U63" s="12"/>
      <c r="V63" s="13"/>
      <c r="W63" s="14"/>
      <c r="X63" s="12">
        <f t="shared" si="2"/>
        <v>723921</v>
      </c>
      <c r="Y63" s="13">
        <f t="shared" si="2"/>
        <v>700000</v>
      </c>
      <c r="Z63" s="14">
        <f t="shared" si="3"/>
        <v>23921</v>
      </c>
    </row>
    <row r="64" spans="1:26" x14ac:dyDescent="0.25">
      <c r="A64" s="11">
        <v>5003</v>
      </c>
      <c r="B64" t="s">
        <v>77</v>
      </c>
      <c r="C64" s="12">
        <v>121950</v>
      </c>
      <c r="D64" s="13">
        <v>130000</v>
      </c>
      <c r="E64" s="14">
        <f>+C64-D64</f>
        <v>-8050</v>
      </c>
      <c r="F64" s="12"/>
      <c r="G64" s="13"/>
      <c r="H64" s="14"/>
      <c r="I64" s="12"/>
      <c r="J64" s="13"/>
      <c r="K64" s="14"/>
      <c r="L64" s="12"/>
      <c r="M64" s="13"/>
      <c r="N64" s="14"/>
      <c r="O64" s="12"/>
      <c r="P64" s="19"/>
      <c r="Q64" s="14"/>
      <c r="R64" s="12"/>
      <c r="S64" s="13"/>
      <c r="T64" s="14"/>
      <c r="U64" s="12"/>
      <c r="V64" s="13"/>
      <c r="W64" s="14"/>
      <c r="X64" s="12">
        <f t="shared" si="2"/>
        <v>121950</v>
      </c>
      <c r="Y64" s="13">
        <f t="shared" si="2"/>
        <v>130000</v>
      </c>
      <c r="Z64" s="14">
        <f t="shared" si="3"/>
        <v>-8050</v>
      </c>
    </row>
    <row r="65" spans="1:26" x14ac:dyDescent="0.25">
      <c r="A65" s="11">
        <v>5008</v>
      </c>
      <c r="B65" t="s">
        <v>78</v>
      </c>
      <c r="C65" s="12"/>
      <c r="D65" s="13"/>
      <c r="E65" s="14"/>
      <c r="F65" s="12">
        <v>40000</v>
      </c>
      <c r="G65" s="13">
        <v>20000</v>
      </c>
      <c r="H65" s="14">
        <f>+F65-G65</f>
        <v>20000</v>
      </c>
      <c r="I65" s="12">
        <v>226744</v>
      </c>
      <c r="J65" s="13">
        <v>230000</v>
      </c>
      <c r="K65" s="14">
        <f>+I65-J65</f>
        <v>-3256</v>
      </c>
      <c r="L65" s="12"/>
      <c r="M65" s="13"/>
      <c r="N65" s="14"/>
      <c r="O65" s="12">
        <v>212458</v>
      </c>
      <c r="P65" s="19"/>
      <c r="Q65" s="14">
        <f>+O65-P65</f>
        <v>212458</v>
      </c>
      <c r="R65" s="12"/>
      <c r="S65" s="13"/>
      <c r="T65" s="14"/>
      <c r="U65" s="12">
        <v>6000</v>
      </c>
      <c r="V65" s="13">
        <v>6000</v>
      </c>
      <c r="W65" s="14">
        <f>+U65-V65</f>
        <v>0</v>
      </c>
      <c r="X65" s="12">
        <f t="shared" si="2"/>
        <v>485202</v>
      </c>
      <c r="Y65" s="13">
        <f t="shared" si="2"/>
        <v>256000</v>
      </c>
      <c r="Z65" s="14">
        <f t="shared" si="3"/>
        <v>229202</v>
      </c>
    </row>
    <row r="66" spans="1:26" x14ac:dyDescent="0.25">
      <c r="A66" s="11">
        <v>5090</v>
      </c>
      <c r="B66" t="s">
        <v>79</v>
      </c>
      <c r="C66" s="12">
        <v>96018</v>
      </c>
      <c r="D66" s="13">
        <v>100000</v>
      </c>
      <c r="E66" s="14">
        <f>+C66-D66</f>
        <v>-3982</v>
      </c>
      <c r="F66" s="12"/>
      <c r="G66" s="13"/>
      <c r="H66" s="14"/>
      <c r="I66" s="12"/>
      <c r="J66" s="13"/>
      <c r="K66" s="14"/>
      <c r="L66" s="12"/>
      <c r="M66" s="13"/>
      <c r="N66" s="14"/>
      <c r="O66" s="12"/>
      <c r="P66" s="19"/>
      <c r="Q66" s="14"/>
      <c r="R66" s="12"/>
      <c r="S66" s="13"/>
      <c r="T66" s="14"/>
      <c r="U66" s="12"/>
      <c r="V66" s="13"/>
      <c r="W66" s="14"/>
      <c r="X66" s="12">
        <f t="shared" si="2"/>
        <v>96018</v>
      </c>
      <c r="Y66" s="13">
        <f t="shared" si="2"/>
        <v>100000</v>
      </c>
      <c r="Z66" s="14">
        <f t="shared" si="3"/>
        <v>-3982</v>
      </c>
    </row>
    <row r="67" spans="1:26" x14ac:dyDescent="0.25">
      <c r="A67" s="11">
        <v>5099</v>
      </c>
      <c r="B67" t="s">
        <v>80</v>
      </c>
      <c r="C67" s="12"/>
      <c r="D67" s="13"/>
      <c r="E67" s="14"/>
      <c r="F67" s="12"/>
      <c r="G67" s="13"/>
      <c r="H67" s="14"/>
      <c r="I67" s="12"/>
      <c r="J67" s="13"/>
      <c r="K67" s="14"/>
      <c r="L67" s="12"/>
      <c r="M67" s="13"/>
      <c r="N67" s="14"/>
      <c r="O67" s="12"/>
      <c r="P67" s="19"/>
      <c r="Q67" s="14"/>
      <c r="R67" s="12">
        <v>38272</v>
      </c>
      <c r="S67" s="13"/>
      <c r="T67" s="14">
        <f>+R67-S67</f>
        <v>38272</v>
      </c>
      <c r="U67" s="12"/>
      <c r="V67" s="13"/>
      <c r="W67" s="14"/>
      <c r="X67" s="12">
        <f t="shared" si="2"/>
        <v>38272</v>
      </c>
      <c r="Y67" s="13">
        <f t="shared" si="2"/>
        <v>0</v>
      </c>
      <c r="Z67" s="14">
        <f t="shared" si="3"/>
        <v>38272</v>
      </c>
    </row>
    <row r="68" spans="1:26" x14ac:dyDescent="0.25">
      <c r="A68" s="11">
        <v>5250</v>
      </c>
      <c r="B68" t="s">
        <v>81</v>
      </c>
      <c r="C68" s="12">
        <v>21234</v>
      </c>
      <c r="D68" s="13">
        <v>40000</v>
      </c>
      <c r="E68" s="14">
        <f t="shared" ref="E68:E82" si="14">+C68-D68</f>
        <v>-18766</v>
      </c>
      <c r="F68" s="12"/>
      <c r="G68" s="13"/>
      <c r="H68" s="14"/>
      <c r="I68" s="12"/>
      <c r="J68" s="13"/>
      <c r="K68" s="14"/>
      <c r="L68" s="12"/>
      <c r="M68" s="13"/>
      <c r="N68" s="14"/>
      <c r="O68" s="12"/>
      <c r="P68" s="19"/>
      <c r="Q68" s="14"/>
      <c r="R68" s="12"/>
      <c r="S68" s="13"/>
      <c r="T68" s="14"/>
      <c r="U68" s="12"/>
      <c r="V68" s="13"/>
      <c r="W68" s="14"/>
      <c r="X68" s="12">
        <f t="shared" ref="X68:Y131" si="15">+C68+F68+I68+L68+O68+R68+U68</f>
        <v>21234</v>
      </c>
      <c r="Y68" s="13">
        <f t="shared" si="15"/>
        <v>40000</v>
      </c>
      <c r="Z68" s="14">
        <f t="shared" ref="Z68:Z131" si="16">+X68-Y68</f>
        <v>-18766</v>
      </c>
    </row>
    <row r="69" spans="1:26" x14ac:dyDescent="0.25">
      <c r="A69" s="11">
        <v>5270</v>
      </c>
      <c r="B69" t="s">
        <v>82</v>
      </c>
      <c r="C69" s="12">
        <v>4000</v>
      </c>
      <c r="D69" s="13">
        <v>6000</v>
      </c>
      <c r="E69" s="14">
        <f t="shared" si="14"/>
        <v>-2000</v>
      </c>
      <c r="F69" s="12"/>
      <c r="G69" s="13"/>
      <c r="H69" s="14"/>
      <c r="I69" s="12"/>
      <c r="J69" s="13"/>
      <c r="K69" s="14"/>
      <c r="L69" s="12"/>
      <c r="M69" s="13"/>
      <c r="N69" s="14"/>
      <c r="O69" s="12"/>
      <c r="P69" s="19"/>
      <c r="Q69" s="14"/>
      <c r="R69" s="12"/>
      <c r="S69" s="13"/>
      <c r="T69" s="14"/>
      <c r="U69" s="12"/>
      <c r="V69" s="13"/>
      <c r="W69" s="14"/>
      <c r="X69" s="12">
        <f t="shared" si="15"/>
        <v>4000</v>
      </c>
      <c r="Y69" s="13">
        <f t="shared" si="15"/>
        <v>6000</v>
      </c>
      <c r="Z69" s="14">
        <f t="shared" si="16"/>
        <v>-2000</v>
      </c>
    </row>
    <row r="70" spans="1:26" x14ac:dyDescent="0.25">
      <c r="A70" s="11">
        <v>5295</v>
      </c>
      <c r="B70" t="s">
        <v>83</v>
      </c>
      <c r="C70" s="12">
        <v>-21234</v>
      </c>
      <c r="D70" s="13"/>
      <c r="E70" s="14">
        <f t="shared" si="14"/>
        <v>-21234</v>
      </c>
      <c r="F70" s="12"/>
      <c r="G70" s="13"/>
      <c r="H70" s="14"/>
      <c r="I70" s="12"/>
      <c r="J70" s="13"/>
      <c r="K70" s="14"/>
      <c r="L70" s="12"/>
      <c r="M70" s="13"/>
      <c r="N70" s="14"/>
      <c r="O70" s="12"/>
      <c r="P70" s="19"/>
      <c r="Q70" s="14"/>
      <c r="R70" s="12"/>
      <c r="S70" s="13"/>
      <c r="T70" s="14"/>
      <c r="U70" s="12"/>
      <c r="V70" s="13"/>
      <c r="W70" s="14"/>
      <c r="X70" s="12">
        <f t="shared" si="15"/>
        <v>-21234</v>
      </c>
      <c r="Y70" s="13">
        <f t="shared" si="15"/>
        <v>0</v>
      </c>
      <c r="Z70" s="14">
        <f t="shared" si="16"/>
        <v>-21234</v>
      </c>
    </row>
    <row r="71" spans="1:26" x14ac:dyDescent="0.25">
      <c r="A71" s="11">
        <v>5330</v>
      </c>
      <c r="B71" t="s">
        <v>84</v>
      </c>
      <c r="C71" s="12">
        <v>79992</v>
      </c>
      <c r="D71" s="13">
        <v>120000</v>
      </c>
      <c r="E71" s="14">
        <f t="shared" si="14"/>
        <v>-40008</v>
      </c>
      <c r="F71" s="12"/>
      <c r="G71" s="13"/>
      <c r="H71" s="14"/>
      <c r="I71" s="12"/>
      <c r="J71" s="13"/>
      <c r="K71" s="14"/>
      <c r="L71" s="12"/>
      <c r="M71" s="13"/>
      <c r="N71" s="14"/>
      <c r="O71" s="12"/>
      <c r="P71" s="19"/>
      <c r="Q71" s="14"/>
      <c r="R71" s="12"/>
      <c r="S71" s="13"/>
      <c r="T71" s="14"/>
      <c r="U71" s="12"/>
      <c r="V71" s="13"/>
      <c r="W71" s="14"/>
      <c r="X71" s="12">
        <f t="shared" si="15"/>
        <v>79992</v>
      </c>
      <c r="Y71" s="13">
        <f t="shared" si="15"/>
        <v>120000</v>
      </c>
      <c r="Z71" s="14">
        <f t="shared" si="16"/>
        <v>-40008</v>
      </c>
    </row>
    <row r="72" spans="1:26" x14ac:dyDescent="0.25">
      <c r="A72" s="11">
        <v>5400</v>
      </c>
      <c r="B72" t="s">
        <v>85</v>
      </c>
      <c r="C72" s="12">
        <v>134105</v>
      </c>
      <c r="D72" s="13">
        <v>150000</v>
      </c>
      <c r="E72" s="14">
        <f t="shared" si="14"/>
        <v>-15895</v>
      </c>
      <c r="F72" s="12"/>
      <c r="G72" s="13"/>
      <c r="H72" s="14"/>
      <c r="I72" s="12">
        <v>282</v>
      </c>
      <c r="J72" s="13"/>
      <c r="K72" s="14">
        <f>+I72-J72</f>
        <v>282</v>
      </c>
      <c r="L72" s="12"/>
      <c r="M72" s="13"/>
      <c r="N72" s="14"/>
      <c r="O72" s="12"/>
      <c r="P72" s="19"/>
      <c r="Q72" s="14"/>
      <c r="R72" s="12"/>
      <c r="S72" s="13"/>
      <c r="T72" s="14"/>
      <c r="U72" s="12"/>
      <c r="V72" s="13"/>
      <c r="W72" s="14"/>
      <c r="X72" s="12">
        <f t="shared" si="15"/>
        <v>134387</v>
      </c>
      <c r="Y72" s="13">
        <f t="shared" si="15"/>
        <v>150000</v>
      </c>
      <c r="Z72" s="14">
        <f t="shared" si="16"/>
        <v>-15613</v>
      </c>
    </row>
    <row r="73" spans="1:26" x14ac:dyDescent="0.25">
      <c r="A73" s="11">
        <v>5401</v>
      </c>
      <c r="B73" t="s">
        <v>86</v>
      </c>
      <c r="C73" s="12">
        <v>13539</v>
      </c>
      <c r="D73" s="13">
        <v>15000</v>
      </c>
      <c r="E73" s="14">
        <f t="shared" si="14"/>
        <v>-1461</v>
      </c>
      <c r="F73" s="12"/>
      <c r="G73" s="13"/>
      <c r="H73" s="14"/>
      <c r="I73" s="12"/>
      <c r="J73" s="13"/>
      <c r="K73" s="14"/>
      <c r="L73" s="12"/>
      <c r="M73" s="13"/>
      <c r="N73" s="14"/>
      <c r="O73" s="12"/>
      <c r="P73" s="19"/>
      <c r="Q73" s="14"/>
      <c r="R73" s="12"/>
      <c r="S73" s="13"/>
      <c r="T73" s="14"/>
      <c r="U73" s="12"/>
      <c r="V73" s="13"/>
      <c r="W73" s="14"/>
      <c r="X73" s="12">
        <f t="shared" si="15"/>
        <v>13539</v>
      </c>
      <c r="Y73" s="13">
        <f t="shared" si="15"/>
        <v>15000</v>
      </c>
      <c r="Z73" s="14">
        <f t="shared" si="16"/>
        <v>-1461</v>
      </c>
    </row>
    <row r="74" spans="1:26" x14ac:dyDescent="0.25">
      <c r="A74" s="11">
        <v>5420</v>
      </c>
      <c r="B74" t="s">
        <v>87</v>
      </c>
      <c r="C74" s="12">
        <v>50217</v>
      </c>
      <c r="D74" s="13"/>
      <c r="E74" s="14">
        <f t="shared" si="14"/>
        <v>50217</v>
      </c>
      <c r="F74" s="12"/>
      <c r="G74" s="13"/>
      <c r="H74" s="14"/>
      <c r="I74" s="12"/>
      <c r="J74" s="13"/>
      <c r="K74" s="14"/>
      <c r="L74" s="12"/>
      <c r="M74" s="13"/>
      <c r="N74" s="14"/>
      <c r="O74" s="12"/>
      <c r="P74" s="19"/>
      <c r="Q74" s="14"/>
      <c r="R74" s="12"/>
      <c r="S74" s="13"/>
      <c r="T74" s="14"/>
      <c r="U74" s="12"/>
      <c r="V74" s="13"/>
      <c r="W74" s="14"/>
      <c r="X74" s="12">
        <f t="shared" si="15"/>
        <v>50217</v>
      </c>
      <c r="Y74" s="13">
        <f t="shared" si="15"/>
        <v>0</v>
      </c>
      <c r="Z74" s="14">
        <f t="shared" si="16"/>
        <v>50217</v>
      </c>
    </row>
    <row r="75" spans="1:26" x14ac:dyDescent="0.25">
      <c r="A75" s="11">
        <v>5800</v>
      </c>
      <c r="B75" t="s">
        <v>88</v>
      </c>
      <c r="C75" s="12">
        <v>-18930</v>
      </c>
      <c r="D75" s="13"/>
      <c r="E75" s="14">
        <f t="shared" si="14"/>
        <v>-18930</v>
      </c>
      <c r="F75" s="12"/>
      <c r="G75" s="13"/>
      <c r="H75" s="14"/>
      <c r="I75" s="12"/>
      <c r="J75" s="13"/>
      <c r="K75" s="14"/>
      <c r="L75" s="12"/>
      <c r="M75" s="13"/>
      <c r="N75" s="14"/>
      <c r="O75" s="12"/>
      <c r="P75" s="19"/>
      <c r="Q75" s="14"/>
      <c r="R75" s="12"/>
      <c r="S75" s="13"/>
      <c r="T75" s="14"/>
      <c r="U75" s="12"/>
      <c r="V75" s="13"/>
      <c r="W75" s="14"/>
      <c r="X75" s="12">
        <f t="shared" si="15"/>
        <v>-18930</v>
      </c>
      <c r="Y75" s="13">
        <f t="shared" si="15"/>
        <v>0</v>
      </c>
      <c r="Z75" s="14">
        <f t="shared" si="16"/>
        <v>-18930</v>
      </c>
    </row>
    <row r="76" spans="1:26" x14ac:dyDescent="0.25">
      <c r="A76" s="22" t="s">
        <v>89</v>
      </c>
      <c r="B76" s="29"/>
      <c r="C76" s="24">
        <f>SUM(C63:C75)</f>
        <v>1204812</v>
      </c>
      <c r="D76" s="25">
        <f t="shared" ref="D76:W76" si="17">SUM(D63:D75)</f>
        <v>1261000</v>
      </c>
      <c r="E76" s="26">
        <f t="shared" si="17"/>
        <v>-56188</v>
      </c>
      <c r="F76" s="24">
        <f t="shared" si="17"/>
        <v>40000</v>
      </c>
      <c r="G76" s="25">
        <f t="shared" si="17"/>
        <v>20000</v>
      </c>
      <c r="H76" s="26">
        <f t="shared" si="17"/>
        <v>20000</v>
      </c>
      <c r="I76" s="24">
        <f t="shared" si="17"/>
        <v>227026</v>
      </c>
      <c r="J76" s="25">
        <f t="shared" si="17"/>
        <v>230000</v>
      </c>
      <c r="K76" s="26">
        <f t="shared" si="17"/>
        <v>-2974</v>
      </c>
      <c r="L76" s="24">
        <f t="shared" si="17"/>
        <v>0</v>
      </c>
      <c r="M76" s="25">
        <f t="shared" si="17"/>
        <v>0</v>
      </c>
      <c r="N76" s="26">
        <f t="shared" si="17"/>
        <v>0</v>
      </c>
      <c r="O76" s="24">
        <f t="shared" si="17"/>
        <v>212458</v>
      </c>
      <c r="P76" s="27">
        <f t="shared" si="17"/>
        <v>0</v>
      </c>
      <c r="Q76" s="26">
        <f t="shared" si="17"/>
        <v>212458</v>
      </c>
      <c r="R76" s="24">
        <f t="shared" si="17"/>
        <v>38272</v>
      </c>
      <c r="S76" s="25">
        <f t="shared" si="17"/>
        <v>0</v>
      </c>
      <c r="T76" s="26">
        <f t="shared" si="17"/>
        <v>38272</v>
      </c>
      <c r="U76" s="24">
        <f t="shared" si="17"/>
        <v>6000</v>
      </c>
      <c r="V76" s="25">
        <f t="shared" si="17"/>
        <v>6000</v>
      </c>
      <c r="W76" s="26">
        <f t="shared" si="17"/>
        <v>0</v>
      </c>
      <c r="X76" s="24">
        <f t="shared" si="15"/>
        <v>1728568</v>
      </c>
      <c r="Y76" s="25">
        <f t="shared" si="15"/>
        <v>1517000</v>
      </c>
      <c r="Z76" s="26">
        <f t="shared" si="16"/>
        <v>211568</v>
      </c>
    </row>
    <row r="77" spans="1:26" x14ac:dyDescent="0.25">
      <c r="A77" s="11">
        <v>6000</v>
      </c>
      <c r="B77" t="s">
        <v>90</v>
      </c>
      <c r="C77" s="12">
        <v>228600</v>
      </c>
      <c r="D77" s="13">
        <f>313602-75700</f>
        <v>237902</v>
      </c>
      <c r="E77" s="14">
        <f t="shared" si="14"/>
        <v>-9302</v>
      </c>
      <c r="F77" s="12"/>
      <c r="G77" s="13"/>
      <c r="H77" s="14"/>
      <c r="I77" s="12"/>
      <c r="J77" s="13"/>
      <c r="K77" s="14"/>
      <c r="L77" s="12"/>
      <c r="M77" s="13"/>
      <c r="N77" s="14"/>
      <c r="O77" s="12"/>
      <c r="P77" s="19">
        <v>75700</v>
      </c>
      <c r="Q77" s="14"/>
      <c r="R77" s="12"/>
      <c r="S77" s="13"/>
      <c r="T77" s="14"/>
      <c r="U77" s="12"/>
      <c r="V77" s="13"/>
      <c r="W77" s="14"/>
      <c r="X77" s="12">
        <f t="shared" si="15"/>
        <v>228600</v>
      </c>
      <c r="Y77" s="13">
        <f t="shared" si="15"/>
        <v>313602</v>
      </c>
      <c r="Z77" s="14">
        <f t="shared" si="16"/>
        <v>-85002</v>
      </c>
    </row>
    <row r="78" spans="1:26" x14ac:dyDescent="0.25">
      <c r="A78" s="11">
        <v>6300</v>
      </c>
      <c r="B78" t="s">
        <v>91</v>
      </c>
      <c r="C78" s="12">
        <v>50460</v>
      </c>
      <c r="D78" s="13">
        <v>25000</v>
      </c>
      <c r="E78" s="14">
        <f t="shared" si="14"/>
        <v>25460</v>
      </c>
      <c r="F78" s="12"/>
      <c r="G78" s="13"/>
      <c r="H78" s="14"/>
      <c r="I78" s="12">
        <v>6143</v>
      </c>
      <c r="J78" s="13"/>
      <c r="K78" s="14">
        <f>+I78-J78</f>
        <v>6143</v>
      </c>
      <c r="L78" s="12"/>
      <c r="M78" s="13"/>
      <c r="N78" s="14"/>
      <c r="O78" s="12">
        <v>6250</v>
      </c>
      <c r="P78" s="19">
        <v>3000</v>
      </c>
      <c r="Q78" s="14">
        <f>+O78-P78</f>
        <v>3250</v>
      </c>
      <c r="R78" s="12"/>
      <c r="S78" s="13"/>
      <c r="T78" s="14"/>
      <c r="U78" s="12"/>
      <c r="V78" s="13"/>
      <c r="W78" s="14"/>
      <c r="X78" s="12">
        <f t="shared" si="15"/>
        <v>62853</v>
      </c>
      <c r="Y78" s="13">
        <f t="shared" si="15"/>
        <v>28000</v>
      </c>
      <c r="Z78" s="14">
        <f t="shared" si="16"/>
        <v>34853</v>
      </c>
    </row>
    <row r="79" spans="1:26" x14ac:dyDescent="0.25">
      <c r="A79" s="11">
        <v>6320</v>
      </c>
      <c r="B79" t="s">
        <v>92</v>
      </c>
      <c r="C79" s="12">
        <v>63339</v>
      </c>
      <c r="D79" s="13">
        <v>90000</v>
      </c>
      <c r="E79" s="14">
        <f t="shared" si="14"/>
        <v>-26661</v>
      </c>
      <c r="F79" s="12"/>
      <c r="G79" s="13"/>
      <c r="H79" s="14"/>
      <c r="I79" s="12"/>
      <c r="J79" s="13"/>
      <c r="K79" s="14"/>
      <c r="L79" s="12"/>
      <c r="M79" s="13"/>
      <c r="N79" s="14"/>
      <c r="O79" s="12">
        <v>12350</v>
      </c>
      <c r="P79" s="19">
        <v>18000</v>
      </c>
      <c r="Q79" s="14">
        <f>+O79-P79</f>
        <v>-5650</v>
      </c>
      <c r="R79" s="12"/>
      <c r="S79" s="13"/>
      <c r="T79" s="14"/>
      <c r="U79" s="12"/>
      <c r="V79" s="13"/>
      <c r="W79" s="14"/>
      <c r="X79" s="12">
        <f t="shared" si="15"/>
        <v>75689</v>
      </c>
      <c r="Y79" s="13">
        <f t="shared" si="15"/>
        <v>108000</v>
      </c>
      <c r="Z79" s="14">
        <f t="shared" si="16"/>
        <v>-32311</v>
      </c>
    </row>
    <row r="80" spans="1:26" x14ac:dyDescent="0.25">
      <c r="A80" s="11">
        <v>6321</v>
      </c>
      <c r="B80" t="s">
        <v>93</v>
      </c>
      <c r="C80" s="12">
        <v>7842</v>
      </c>
      <c r="D80" s="13"/>
      <c r="E80" s="14">
        <f t="shared" si="14"/>
        <v>7842</v>
      </c>
      <c r="F80" s="12"/>
      <c r="G80" s="13"/>
      <c r="H80" s="14"/>
      <c r="I80" s="12"/>
      <c r="J80" s="13"/>
      <c r="K80" s="14"/>
      <c r="L80" s="12"/>
      <c r="M80" s="13"/>
      <c r="N80" s="14"/>
      <c r="O80" s="12"/>
      <c r="P80" s="19"/>
      <c r="Q80" s="14"/>
      <c r="R80" s="12"/>
      <c r="S80" s="13"/>
      <c r="T80" s="14"/>
      <c r="U80" s="12"/>
      <c r="V80" s="13"/>
      <c r="W80" s="14"/>
      <c r="X80" s="12">
        <f t="shared" si="15"/>
        <v>7842</v>
      </c>
      <c r="Y80" s="13">
        <f t="shared" si="15"/>
        <v>0</v>
      </c>
      <c r="Z80" s="14">
        <f t="shared" si="16"/>
        <v>7842</v>
      </c>
    </row>
    <row r="81" spans="1:26" x14ac:dyDescent="0.25">
      <c r="A81" s="11">
        <v>6340</v>
      </c>
      <c r="B81" t="s">
        <v>94</v>
      </c>
      <c r="C81" s="12">
        <v>87477</v>
      </c>
      <c r="D81" s="13">
        <v>112000</v>
      </c>
      <c r="E81" s="14">
        <f t="shared" si="14"/>
        <v>-24523</v>
      </c>
      <c r="F81" s="12"/>
      <c r="G81" s="13"/>
      <c r="H81" s="14"/>
      <c r="I81" s="12"/>
      <c r="J81" s="13"/>
      <c r="K81" s="14"/>
      <c r="L81" s="12"/>
      <c r="M81" s="13"/>
      <c r="N81" s="14"/>
      <c r="O81" s="12"/>
      <c r="P81" s="19"/>
      <c r="Q81" s="14"/>
      <c r="R81" s="12"/>
      <c r="S81" s="13"/>
      <c r="T81" s="14"/>
      <c r="U81" s="12"/>
      <c r="V81" s="13"/>
      <c r="W81" s="14"/>
      <c r="X81" s="12">
        <f t="shared" si="15"/>
        <v>87477</v>
      </c>
      <c r="Y81" s="13">
        <f t="shared" si="15"/>
        <v>112000</v>
      </c>
      <c r="Z81" s="14">
        <f t="shared" si="16"/>
        <v>-24523</v>
      </c>
    </row>
    <row r="82" spans="1:26" x14ac:dyDescent="0.25">
      <c r="A82" s="11">
        <v>6341</v>
      </c>
      <c r="B82" t="s">
        <v>95</v>
      </c>
      <c r="C82" s="12">
        <v>14319</v>
      </c>
      <c r="D82" s="13"/>
      <c r="E82" s="14">
        <f t="shared" si="14"/>
        <v>14319</v>
      </c>
      <c r="F82" s="12"/>
      <c r="G82" s="13"/>
      <c r="H82" s="14"/>
      <c r="I82" s="12"/>
      <c r="J82" s="13"/>
      <c r="K82" s="14"/>
      <c r="L82" s="12"/>
      <c r="M82" s="13"/>
      <c r="N82" s="14"/>
      <c r="O82" s="12">
        <v>78884</v>
      </c>
      <c r="P82" s="19"/>
      <c r="Q82" s="14">
        <f t="shared" ref="Q82:Q87" si="18">+O82-P82</f>
        <v>78884</v>
      </c>
      <c r="R82" s="12"/>
      <c r="S82" s="13"/>
      <c r="T82" s="14"/>
      <c r="U82" s="12"/>
      <c r="V82" s="13"/>
      <c r="W82" s="14"/>
      <c r="X82" s="12">
        <f t="shared" si="15"/>
        <v>93203</v>
      </c>
      <c r="Y82" s="13">
        <f t="shared" si="15"/>
        <v>0</v>
      </c>
      <c r="Z82" s="14">
        <f t="shared" si="16"/>
        <v>93203</v>
      </c>
    </row>
    <row r="83" spans="1:26" x14ac:dyDescent="0.25">
      <c r="A83" s="11">
        <v>6345</v>
      </c>
      <c r="B83" t="s">
        <v>96</v>
      </c>
      <c r="C83" s="12"/>
      <c r="D83" s="13"/>
      <c r="E83" s="14"/>
      <c r="F83" s="12"/>
      <c r="G83" s="13"/>
      <c r="H83" s="14"/>
      <c r="I83" s="12"/>
      <c r="J83" s="13"/>
      <c r="K83" s="14"/>
      <c r="L83" s="12"/>
      <c r="M83" s="13"/>
      <c r="N83" s="14"/>
      <c r="O83" s="12">
        <v>272</v>
      </c>
      <c r="P83" s="19">
        <v>1500</v>
      </c>
      <c r="Q83" s="14">
        <f t="shared" si="18"/>
        <v>-1228</v>
      </c>
      <c r="R83" s="12"/>
      <c r="S83" s="13"/>
      <c r="T83" s="14"/>
      <c r="U83" s="12"/>
      <c r="V83" s="13"/>
      <c r="W83" s="14"/>
      <c r="X83" s="12">
        <f t="shared" si="15"/>
        <v>272</v>
      </c>
      <c r="Y83" s="13">
        <f t="shared" si="15"/>
        <v>1500</v>
      </c>
      <c r="Z83" s="14">
        <f t="shared" si="16"/>
        <v>-1228</v>
      </c>
    </row>
    <row r="84" spans="1:26" x14ac:dyDescent="0.25">
      <c r="A84" s="11">
        <v>6360</v>
      </c>
      <c r="B84" t="s">
        <v>97</v>
      </c>
      <c r="C84" s="12">
        <v>57493</v>
      </c>
      <c r="D84" s="13">
        <v>90000</v>
      </c>
      <c r="E84" s="14">
        <f>+C84-D84</f>
        <v>-32507</v>
      </c>
      <c r="F84" s="12"/>
      <c r="G84" s="13"/>
      <c r="H84" s="14"/>
      <c r="I84" s="12"/>
      <c r="J84" s="13"/>
      <c r="K84" s="14"/>
      <c r="L84" s="12"/>
      <c r="M84" s="13"/>
      <c r="N84" s="14"/>
      <c r="O84" s="12">
        <v>11866</v>
      </c>
      <c r="P84" s="19"/>
      <c r="Q84" s="14">
        <f t="shared" si="18"/>
        <v>11866</v>
      </c>
      <c r="R84" s="12"/>
      <c r="S84" s="13"/>
      <c r="T84" s="14"/>
      <c r="U84" s="12"/>
      <c r="V84" s="13"/>
      <c r="W84" s="14"/>
      <c r="X84" s="12">
        <f t="shared" si="15"/>
        <v>69359</v>
      </c>
      <c r="Y84" s="13">
        <f t="shared" si="15"/>
        <v>90000</v>
      </c>
      <c r="Z84" s="14">
        <f t="shared" si="16"/>
        <v>-20641</v>
      </c>
    </row>
    <row r="85" spans="1:26" x14ac:dyDescent="0.25">
      <c r="A85" s="11">
        <v>6370</v>
      </c>
      <c r="B85" t="s">
        <v>98</v>
      </c>
      <c r="C85" s="12">
        <v>50711</v>
      </c>
      <c r="D85" s="13">
        <v>50000</v>
      </c>
      <c r="E85" s="14">
        <f>+C85-D85</f>
        <v>711</v>
      </c>
      <c r="F85" s="12"/>
      <c r="G85" s="13"/>
      <c r="H85" s="14"/>
      <c r="I85" s="12"/>
      <c r="J85" s="13"/>
      <c r="K85" s="14"/>
      <c r="L85" s="12"/>
      <c r="M85" s="13"/>
      <c r="N85" s="14"/>
      <c r="O85" s="12">
        <v>112658</v>
      </c>
      <c r="P85" s="19">
        <v>130000</v>
      </c>
      <c r="Q85" s="14">
        <f t="shared" si="18"/>
        <v>-17342</v>
      </c>
      <c r="R85" s="12"/>
      <c r="S85" s="13"/>
      <c r="T85" s="14"/>
      <c r="U85" s="12"/>
      <c r="V85" s="13"/>
      <c r="W85" s="14"/>
      <c r="X85" s="12">
        <f t="shared" si="15"/>
        <v>163369</v>
      </c>
      <c r="Y85" s="13">
        <f t="shared" si="15"/>
        <v>180000</v>
      </c>
      <c r="Z85" s="14">
        <f t="shared" si="16"/>
        <v>-16631</v>
      </c>
    </row>
    <row r="86" spans="1:26" x14ac:dyDescent="0.25">
      <c r="A86" s="11">
        <v>6400</v>
      </c>
      <c r="B86" t="s">
        <v>99</v>
      </c>
      <c r="C86" s="12">
        <v>4571</v>
      </c>
      <c r="D86" s="13"/>
      <c r="E86" s="14">
        <f>+C86-D86</f>
        <v>4571</v>
      </c>
      <c r="F86" s="12"/>
      <c r="G86" s="13"/>
      <c r="H86" s="14"/>
      <c r="I86" s="12">
        <v>2353</v>
      </c>
      <c r="J86" s="13"/>
      <c r="K86" s="14">
        <f>+I86-J86</f>
        <v>2353</v>
      </c>
      <c r="L86" s="12"/>
      <c r="M86" s="13"/>
      <c r="N86" s="14"/>
      <c r="O86" s="12">
        <v>1496</v>
      </c>
      <c r="P86" s="19">
        <v>1500</v>
      </c>
      <c r="Q86" s="14">
        <f t="shared" si="18"/>
        <v>-4</v>
      </c>
      <c r="R86" s="12"/>
      <c r="S86" s="13"/>
      <c r="T86" s="14"/>
      <c r="U86" s="12"/>
      <c r="V86" s="13"/>
      <c r="W86" s="14"/>
      <c r="X86" s="12">
        <f t="shared" si="15"/>
        <v>8420</v>
      </c>
      <c r="Y86" s="13">
        <f t="shared" si="15"/>
        <v>1500</v>
      </c>
      <c r="Z86" s="14">
        <f t="shared" si="16"/>
        <v>6920</v>
      </c>
    </row>
    <row r="87" spans="1:26" x14ac:dyDescent="0.25">
      <c r="A87" s="11">
        <v>6411</v>
      </c>
      <c r="B87" t="s">
        <v>100</v>
      </c>
      <c r="C87" s="12">
        <v>7703</v>
      </c>
      <c r="D87" s="13">
        <v>15000</v>
      </c>
      <c r="E87" s="14">
        <f>+C87-D87</f>
        <v>-7297</v>
      </c>
      <c r="F87" s="12"/>
      <c r="G87" s="13"/>
      <c r="H87" s="14"/>
      <c r="I87" s="12"/>
      <c r="J87" s="13"/>
      <c r="K87" s="14"/>
      <c r="L87" s="12"/>
      <c r="M87" s="13"/>
      <c r="N87" s="14"/>
      <c r="O87" s="12">
        <v>154566</v>
      </c>
      <c r="P87" s="19">
        <v>95000</v>
      </c>
      <c r="Q87" s="14">
        <f t="shared" si="18"/>
        <v>59566</v>
      </c>
      <c r="R87" s="12"/>
      <c r="S87" s="13"/>
      <c r="T87" s="14"/>
      <c r="U87" s="12"/>
      <c r="V87" s="13"/>
      <c r="W87" s="14"/>
      <c r="X87" s="12">
        <f t="shared" si="15"/>
        <v>162269</v>
      </c>
      <c r="Y87" s="13">
        <f t="shared" si="15"/>
        <v>110000</v>
      </c>
      <c r="Z87" s="14">
        <f t="shared" si="16"/>
        <v>52269</v>
      </c>
    </row>
    <row r="88" spans="1:26" x14ac:dyDescent="0.25">
      <c r="A88" s="11">
        <v>6420</v>
      </c>
      <c r="B88" t="s">
        <v>101</v>
      </c>
      <c r="C88" s="12">
        <v>7986</v>
      </c>
      <c r="D88" s="13"/>
      <c r="E88" s="14">
        <f>+C88-D88</f>
        <v>7986</v>
      </c>
      <c r="F88" s="12"/>
      <c r="G88" s="13"/>
      <c r="H88" s="14"/>
      <c r="I88" s="12"/>
      <c r="J88" s="13"/>
      <c r="K88" s="14"/>
      <c r="L88" s="12"/>
      <c r="M88" s="13"/>
      <c r="N88" s="14"/>
      <c r="O88" s="12"/>
      <c r="P88" s="19"/>
      <c r="Q88" s="14"/>
      <c r="R88" s="12"/>
      <c r="S88" s="13"/>
      <c r="T88" s="14"/>
      <c r="U88" s="12"/>
      <c r="V88" s="13"/>
      <c r="W88" s="14"/>
      <c r="X88" s="12">
        <f t="shared" si="15"/>
        <v>7986</v>
      </c>
      <c r="Y88" s="13">
        <f t="shared" si="15"/>
        <v>0</v>
      </c>
      <c r="Z88" s="14">
        <f t="shared" si="16"/>
        <v>7986</v>
      </c>
    </row>
    <row r="89" spans="1:26" x14ac:dyDescent="0.25">
      <c r="A89" s="11">
        <v>6450</v>
      </c>
      <c r="B89" t="s">
        <v>102</v>
      </c>
      <c r="C89" s="12"/>
      <c r="D89" s="13"/>
      <c r="E89" s="14"/>
      <c r="F89" s="12">
        <v>413624</v>
      </c>
      <c r="G89" s="13">
        <v>440000</v>
      </c>
      <c r="H89" s="14">
        <f>+F89-G89</f>
        <v>-26376</v>
      </c>
      <c r="I89" s="12">
        <v>162559</v>
      </c>
      <c r="J89" s="13">
        <v>225000</v>
      </c>
      <c r="K89" s="14">
        <f>+I89-J89</f>
        <v>-62441</v>
      </c>
      <c r="L89" s="12">
        <v>139537</v>
      </c>
      <c r="M89" s="13">
        <v>200000</v>
      </c>
      <c r="N89" s="14">
        <f>+L89-M89</f>
        <v>-60463</v>
      </c>
      <c r="O89" s="12">
        <v>380</v>
      </c>
      <c r="P89" s="19"/>
      <c r="Q89" s="14">
        <f>+O89-P89</f>
        <v>380</v>
      </c>
      <c r="R89" s="12"/>
      <c r="S89" s="13"/>
      <c r="T89" s="14"/>
      <c r="U89" s="12">
        <v>0</v>
      </c>
      <c r="V89" s="13">
        <v>20000</v>
      </c>
      <c r="W89" s="14">
        <f>+U89-V89</f>
        <v>-20000</v>
      </c>
      <c r="X89" s="12">
        <f t="shared" si="15"/>
        <v>716100</v>
      </c>
      <c r="Y89" s="13">
        <f t="shared" si="15"/>
        <v>885000</v>
      </c>
      <c r="Z89" s="14">
        <f t="shared" si="16"/>
        <v>-168900</v>
      </c>
    </row>
    <row r="90" spans="1:26" x14ac:dyDescent="0.25">
      <c r="A90" s="11">
        <v>6452</v>
      </c>
      <c r="B90" t="s">
        <v>103</v>
      </c>
      <c r="C90" s="12"/>
      <c r="D90" s="13"/>
      <c r="E90" s="14"/>
      <c r="F90" s="12">
        <v>5803</v>
      </c>
      <c r="G90" s="13"/>
      <c r="H90" s="14">
        <f>+F90-G90</f>
        <v>5803</v>
      </c>
      <c r="I90" s="12"/>
      <c r="J90" s="13"/>
      <c r="K90" s="14"/>
      <c r="L90" s="12"/>
      <c r="M90" s="13"/>
      <c r="N90" s="14"/>
      <c r="O90" s="12"/>
      <c r="P90" s="19"/>
      <c r="Q90" s="14"/>
      <c r="R90" s="12"/>
      <c r="S90" s="13"/>
      <c r="T90" s="14"/>
      <c r="U90" s="12">
        <v>7388</v>
      </c>
      <c r="V90" s="13"/>
      <c r="W90" s="14">
        <f>+U90-V90</f>
        <v>7388</v>
      </c>
      <c r="X90" s="12">
        <f t="shared" si="15"/>
        <v>13191</v>
      </c>
      <c r="Y90" s="13">
        <f t="shared" si="15"/>
        <v>0</v>
      </c>
      <c r="Z90" s="14">
        <f t="shared" si="16"/>
        <v>13191</v>
      </c>
    </row>
    <row r="91" spans="1:26" x14ac:dyDescent="0.25">
      <c r="A91" s="11">
        <v>6453</v>
      </c>
      <c r="B91" t="s">
        <v>104</v>
      </c>
      <c r="C91" s="12"/>
      <c r="D91" s="13"/>
      <c r="E91" s="14"/>
      <c r="F91" s="12"/>
      <c r="G91" s="13"/>
      <c r="H91" s="14"/>
      <c r="I91" s="12"/>
      <c r="J91" s="13"/>
      <c r="K91" s="14"/>
      <c r="L91" s="12"/>
      <c r="M91" s="13"/>
      <c r="N91" s="14"/>
      <c r="O91" s="12">
        <v>42521</v>
      </c>
      <c r="P91" s="19">
        <v>15000</v>
      </c>
      <c r="Q91" s="14">
        <f>+O91-P91</f>
        <v>27521</v>
      </c>
      <c r="R91" s="12"/>
      <c r="S91" s="13"/>
      <c r="T91" s="14"/>
      <c r="U91" s="12"/>
      <c r="V91" s="13"/>
      <c r="W91" s="14"/>
      <c r="X91" s="12">
        <f t="shared" si="15"/>
        <v>42521</v>
      </c>
      <c r="Y91" s="13">
        <f t="shared" si="15"/>
        <v>15000</v>
      </c>
      <c r="Z91" s="14">
        <f t="shared" si="16"/>
        <v>27521</v>
      </c>
    </row>
    <row r="92" spans="1:26" x14ac:dyDescent="0.25">
      <c r="A92" s="11">
        <v>6455</v>
      </c>
      <c r="B92" t="s">
        <v>105</v>
      </c>
      <c r="C92" s="12">
        <v>58500</v>
      </c>
      <c r="D92" s="13"/>
      <c r="E92" s="14">
        <f>+C92-D92</f>
        <v>58500</v>
      </c>
      <c r="F92" s="12"/>
      <c r="G92" s="13"/>
      <c r="H92" s="14"/>
      <c r="I92" s="12"/>
      <c r="J92" s="13"/>
      <c r="K92" s="14"/>
      <c r="L92" s="12">
        <v>5000</v>
      </c>
      <c r="M92" s="13"/>
      <c r="N92" s="14">
        <f>+L92-M92</f>
        <v>5000</v>
      </c>
      <c r="O92" s="12"/>
      <c r="P92" s="19"/>
      <c r="Q92" s="14"/>
      <c r="R92" s="12"/>
      <c r="S92" s="13"/>
      <c r="T92" s="14"/>
      <c r="U92" s="12"/>
      <c r="V92" s="13"/>
      <c r="W92" s="14"/>
      <c r="X92" s="12">
        <f t="shared" si="15"/>
        <v>63500</v>
      </c>
      <c r="Y92" s="13">
        <f t="shared" si="15"/>
        <v>0</v>
      </c>
      <c r="Z92" s="14">
        <f t="shared" si="16"/>
        <v>63500</v>
      </c>
    </row>
    <row r="93" spans="1:26" x14ac:dyDescent="0.25">
      <c r="A93" s="11">
        <v>6490</v>
      </c>
      <c r="B93" t="s">
        <v>106</v>
      </c>
      <c r="C93" s="12">
        <v>66441</v>
      </c>
      <c r="D93" s="13"/>
      <c r="E93" s="14">
        <f>+C93-D93</f>
        <v>66441</v>
      </c>
      <c r="F93" s="12"/>
      <c r="G93" s="13"/>
      <c r="H93" s="14"/>
      <c r="I93" s="12"/>
      <c r="J93" s="13"/>
      <c r="K93" s="14"/>
      <c r="L93" s="12"/>
      <c r="M93" s="13"/>
      <c r="N93" s="14"/>
      <c r="O93" s="12"/>
      <c r="P93" s="19"/>
      <c r="Q93" s="14"/>
      <c r="R93" s="12"/>
      <c r="S93" s="13"/>
      <c r="T93" s="14"/>
      <c r="U93" s="12"/>
      <c r="V93" s="13"/>
      <c r="W93" s="14"/>
      <c r="X93" s="12">
        <f t="shared" si="15"/>
        <v>66441</v>
      </c>
      <c r="Y93" s="13">
        <f t="shared" si="15"/>
        <v>0</v>
      </c>
      <c r="Z93" s="14">
        <f t="shared" si="16"/>
        <v>66441</v>
      </c>
    </row>
    <row r="94" spans="1:26" x14ac:dyDescent="0.25">
      <c r="A94" s="11">
        <v>6491</v>
      </c>
      <c r="B94" t="s">
        <v>107</v>
      </c>
      <c r="C94" s="12"/>
      <c r="D94" s="13"/>
      <c r="E94" s="14"/>
      <c r="F94" s="12"/>
      <c r="G94" s="13"/>
      <c r="H94" s="14"/>
      <c r="I94" s="12"/>
      <c r="J94" s="13"/>
      <c r="K94" s="14"/>
      <c r="L94" s="12"/>
      <c r="M94" s="13"/>
      <c r="N94" s="14"/>
      <c r="O94" s="12">
        <v>2500</v>
      </c>
      <c r="P94" s="19"/>
      <c r="Q94" s="14">
        <f>+O94-P94</f>
        <v>2500</v>
      </c>
      <c r="R94" s="12"/>
      <c r="S94" s="13"/>
      <c r="T94" s="14"/>
      <c r="U94" s="12"/>
      <c r="V94" s="13"/>
      <c r="W94" s="14"/>
      <c r="X94" s="12">
        <f t="shared" si="15"/>
        <v>2500</v>
      </c>
      <c r="Y94" s="13">
        <f t="shared" si="15"/>
        <v>0</v>
      </c>
      <c r="Z94" s="14">
        <f t="shared" si="16"/>
        <v>2500</v>
      </c>
    </row>
    <row r="95" spans="1:26" x14ac:dyDescent="0.25">
      <c r="A95" s="11">
        <v>6492</v>
      </c>
      <c r="B95" t="s">
        <v>108</v>
      </c>
      <c r="C95" s="12">
        <v>-25883</v>
      </c>
      <c r="D95" s="13"/>
      <c r="E95" s="14">
        <f>+C95-D95</f>
        <v>-25883</v>
      </c>
      <c r="F95" s="12"/>
      <c r="G95" s="13"/>
      <c r="H95" s="14"/>
      <c r="I95" s="12">
        <v>14450</v>
      </c>
      <c r="J95" s="13">
        <v>15000</v>
      </c>
      <c r="K95" s="14">
        <f>+I95-J95</f>
        <v>-550</v>
      </c>
      <c r="L95" s="12"/>
      <c r="M95" s="13"/>
      <c r="N95" s="14"/>
      <c r="O95" s="12">
        <v>263680</v>
      </c>
      <c r="P95" s="19">
        <v>331000</v>
      </c>
      <c r="Q95" s="14">
        <f>+O95-P95</f>
        <v>-67320</v>
      </c>
      <c r="R95" s="12"/>
      <c r="S95" s="13"/>
      <c r="T95" s="14"/>
      <c r="U95" s="12"/>
      <c r="V95" s="13"/>
      <c r="W95" s="14"/>
      <c r="X95" s="12">
        <f t="shared" si="15"/>
        <v>252247</v>
      </c>
      <c r="Y95" s="13">
        <f t="shared" si="15"/>
        <v>346000</v>
      </c>
      <c r="Z95" s="14">
        <f t="shared" si="16"/>
        <v>-93753</v>
      </c>
    </row>
    <row r="96" spans="1:26" x14ac:dyDescent="0.25">
      <c r="A96" s="11">
        <v>6540</v>
      </c>
      <c r="B96" t="s">
        <v>109</v>
      </c>
      <c r="C96" s="12">
        <v>63323</v>
      </c>
      <c r="D96" s="13"/>
      <c r="E96" s="14">
        <f>+C96-D96</f>
        <v>63323</v>
      </c>
      <c r="F96" s="12"/>
      <c r="G96" s="13"/>
      <c r="H96" s="14"/>
      <c r="I96" s="12"/>
      <c r="J96" s="13"/>
      <c r="K96" s="14"/>
      <c r="L96" s="12"/>
      <c r="M96" s="13"/>
      <c r="N96" s="14"/>
      <c r="O96" s="12">
        <v>2240</v>
      </c>
      <c r="P96" s="19"/>
      <c r="Q96" s="14">
        <f>+O96-P96</f>
        <v>2240</v>
      </c>
      <c r="R96" s="12"/>
      <c r="S96" s="13"/>
      <c r="T96" s="14"/>
      <c r="U96" s="12"/>
      <c r="V96" s="13"/>
      <c r="W96" s="14"/>
      <c r="X96" s="12">
        <f t="shared" si="15"/>
        <v>65563</v>
      </c>
      <c r="Y96" s="13">
        <f t="shared" si="15"/>
        <v>0</v>
      </c>
      <c r="Z96" s="14">
        <f t="shared" si="16"/>
        <v>65563</v>
      </c>
    </row>
    <row r="97" spans="1:26" x14ac:dyDescent="0.25">
      <c r="A97" s="11">
        <v>6550</v>
      </c>
      <c r="B97" t="s">
        <v>110</v>
      </c>
      <c r="C97" s="12">
        <v>132</v>
      </c>
      <c r="D97" s="13">
        <v>5000</v>
      </c>
      <c r="E97" s="14">
        <f>+C97-D97</f>
        <v>-4868</v>
      </c>
      <c r="F97" s="12"/>
      <c r="G97" s="13"/>
      <c r="H97" s="14"/>
      <c r="I97" s="12"/>
      <c r="J97" s="13"/>
      <c r="K97" s="14"/>
      <c r="L97" s="12">
        <v>599</v>
      </c>
      <c r="M97" s="13"/>
      <c r="N97" s="14">
        <f>+L97-M97</f>
        <v>599</v>
      </c>
      <c r="O97" s="12"/>
      <c r="P97" s="19"/>
      <c r="Q97" s="14"/>
      <c r="R97" s="12">
        <v>199</v>
      </c>
      <c r="S97" s="13">
        <v>1000</v>
      </c>
      <c r="T97" s="14">
        <f>+R97-S97</f>
        <v>-801</v>
      </c>
      <c r="U97" s="12"/>
      <c r="V97" s="13"/>
      <c r="W97" s="14"/>
      <c r="X97" s="12">
        <f t="shared" si="15"/>
        <v>930</v>
      </c>
      <c r="Y97" s="13">
        <f t="shared" si="15"/>
        <v>6000</v>
      </c>
      <c r="Z97" s="14">
        <f t="shared" si="16"/>
        <v>-5070</v>
      </c>
    </row>
    <row r="98" spans="1:26" x14ac:dyDescent="0.25">
      <c r="A98" s="11">
        <v>6560</v>
      </c>
      <c r="B98" t="s">
        <v>111</v>
      </c>
      <c r="C98" s="12"/>
      <c r="D98" s="13"/>
      <c r="E98" s="14"/>
      <c r="F98" s="12"/>
      <c r="G98" s="13"/>
      <c r="H98" s="14"/>
      <c r="I98" s="12"/>
      <c r="J98" s="13"/>
      <c r="K98" s="14"/>
      <c r="L98" s="12"/>
      <c r="M98" s="13"/>
      <c r="N98" s="14"/>
      <c r="O98" s="12"/>
      <c r="P98" s="19"/>
      <c r="Q98" s="14"/>
      <c r="R98" s="12">
        <v>849</v>
      </c>
      <c r="S98" s="13"/>
      <c r="T98" s="14">
        <f>+R98-S98</f>
        <v>849</v>
      </c>
      <c r="U98" s="12"/>
      <c r="V98" s="13"/>
      <c r="W98" s="14"/>
      <c r="X98" s="12">
        <f t="shared" si="15"/>
        <v>849</v>
      </c>
      <c r="Y98" s="13">
        <f t="shared" si="15"/>
        <v>0</v>
      </c>
      <c r="Z98" s="14">
        <f t="shared" si="16"/>
        <v>849</v>
      </c>
    </row>
    <row r="99" spans="1:26" x14ac:dyDescent="0.25">
      <c r="A99" s="11">
        <v>6610</v>
      </c>
      <c r="B99" t="s">
        <v>112</v>
      </c>
      <c r="C99" s="12">
        <v>48672</v>
      </c>
      <c r="D99" s="13">
        <v>50000</v>
      </c>
      <c r="E99" s="14">
        <f>+C99-D99</f>
        <v>-1328</v>
      </c>
      <c r="F99" s="12"/>
      <c r="G99" s="13"/>
      <c r="H99" s="14"/>
      <c r="I99" s="12"/>
      <c r="J99" s="13"/>
      <c r="K99" s="14"/>
      <c r="L99" s="12"/>
      <c r="M99" s="13"/>
      <c r="N99" s="14"/>
      <c r="O99" s="12"/>
      <c r="P99" s="19"/>
      <c r="Q99" s="14"/>
      <c r="R99" s="12"/>
      <c r="S99" s="13"/>
      <c r="T99" s="14"/>
      <c r="U99" s="12"/>
      <c r="V99" s="13"/>
      <c r="W99" s="14"/>
      <c r="X99" s="12">
        <f t="shared" si="15"/>
        <v>48672</v>
      </c>
      <c r="Y99" s="13">
        <f t="shared" si="15"/>
        <v>50000</v>
      </c>
      <c r="Z99" s="14">
        <f t="shared" si="16"/>
        <v>-1328</v>
      </c>
    </row>
    <row r="100" spans="1:26" x14ac:dyDescent="0.25">
      <c r="A100" s="11">
        <v>6620</v>
      </c>
      <c r="B100" t="s">
        <v>113</v>
      </c>
      <c r="C100" s="12">
        <v>4955</v>
      </c>
      <c r="D100" s="13"/>
      <c r="E100" s="14">
        <f>+C100-D100</f>
        <v>4955</v>
      </c>
      <c r="F100" s="12"/>
      <c r="G100" s="13"/>
      <c r="H100" s="14"/>
      <c r="I100" s="12"/>
      <c r="J100" s="13"/>
      <c r="K100" s="14"/>
      <c r="L100" s="12"/>
      <c r="M100" s="13"/>
      <c r="N100" s="14"/>
      <c r="O100" s="12"/>
      <c r="P100" s="19"/>
      <c r="Q100" s="14"/>
      <c r="R100" s="12">
        <v>41707</v>
      </c>
      <c r="S100" s="13">
        <v>10000</v>
      </c>
      <c r="T100" s="14">
        <f>+R100-S100</f>
        <v>31707</v>
      </c>
      <c r="U100" s="12"/>
      <c r="V100" s="13"/>
      <c r="W100" s="14"/>
      <c r="X100" s="12">
        <f t="shared" si="15"/>
        <v>46662</v>
      </c>
      <c r="Y100" s="13">
        <f t="shared" si="15"/>
        <v>10000</v>
      </c>
      <c r="Z100" s="14">
        <f t="shared" si="16"/>
        <v>36662</v>
      </c>
    </row>
    <row r="101" spans="1:26" x14ac:dyDescent="0.25">
      <c r="A101" s="11">
        <v>6690</v>
      </c>
      <c r="B101" t="s">
        <v>114</v>
      </c>
      <c r="C101" s="12">
        <v>33800</v>
      </c>
      <c r="D101" s="13"/>
      <c r="E101" s="14">
        <f>+C101-D101</f>
        <v>33800</v>
      </c>
      <c r="F101" s="12">
        <v>1048</v>
      </c>
      <c r="G101" s="13"/>
      <c r="H101" s="14">
        <f>+F101-G101</f>
        <v>1048</v>
      </c>
      <c r="I101" s="12"/>
      <c r="J101" s="13"/>
      <c r="K101" s="14"/>
      <c r="L101" s="12"/>
      <c r="M101" s="13"/>
      <c r="N101" s="14"/>
      <c r="O101" s="12"/>
      <c r="P101" s="19"/>
      <c r="Q101" s="14"/>
      <c r="R101" s="12">
        <v>2360</v>
      </c>
      <c r="S101" s="13"/>
      <c r="T101" s="14">
        <f>+R101-S101</f>
        <v>2360</v>
      </c>
      <c r="U101" s="12"/>
      <c r="V101" s="13"/>
      <c r="W101" s="14"/>
      <c r="X101" s="12">
        <f t="shared" si="15"/>
        <v>37208</v>
      </c>
      <c r="Y101" s="13">
        <f t="shared" si="15"/>
        <v>0</v>
      </c>
      <c r="Z101" s="14">
        <f t="shared" si="16"/>
        <v>37208</v>
      </c>
    </row>
    <row r="102" spans="1:26" x14ac:dyDescent="0.25">
      <c r="A102" s="11">
        <v>6700</v>
      </c>
      <c r="B102" t="s">
        <v>115</v>
      </c>
      <c r="C102" s="12">
        <v>84229</v>
      </c>
      <c r="D102" s="13">
        <v>80000</v>
      </c>
      <c r="E102" s="14">
        <f>+C102-D102</f>
        <v>4229</v>
      </c>
      <c r="F102" s="12"/>
      <c r="G102" s="13"/>
      <c r="H102" s="14"/>
      <c r="I102" s="12"/>
      <c r="J102" s="13"/>
      <c r="K102" s="14"/>
      <c r="L102" s="12"/>
      <c r="M102" s="13"/>
      <c r="N102" s="14"/>
      <c r="O102" s="12"/>
      <c r="P102" s="19"/>
      <c r="Q102" s="14"/>
      <c r="R102" s="12"/>
      <c r="S102" s="13"/>
      <c r="T102" s="14"/>
      <c r="U102" s="12"/>
      <c r="V102" s="13"/>
      <c r="W102" s="14"/>
      <c r="X102" s="12">
        <f t="shared" si="15"/>
        <v>84229</v>
      </c>
      <c r="Y102" s="13">
        <f t="shared" si="15"/>
        <v>80000</v>
      </c>
      <c r="Z102" s="14">
        <f t="shared" si="16"/>
        <v>4229</v>
      </c>
    </row>
    <row r="103" spans="1:26" x14ac:dyDescent="0.25">
      <c r="A103" s="11">
        <v>6705</v>
      </c>
      <c r="B103" t="s">
        <v>116</v>
      </c>
      <c r="C103" s="12">
        <v>301065</v>
      </c>
      <c r="D103" s="13">
        <v>400000</v>
      </c>
      <c r="E103" s="14">
        <f>+C103-D103</f>
        <v>-98935</v>
      </c>
      <c r="F103" s="12"/>
      <c r="G103" s="13"/>
      <c r="H103" s="14"/>
      <c r="I103" s="12"/>
      <c r="J103" s="13"/>
      <c r="K103" s="14"/>
      <c r="L103" s="12"/>
      <c r="M103" s="13"/>
      <c r="N103" s="14"/>
      <c r="O103" s="12"/>
      <c r="P103" s="19"/>
      <c r="Q103" s="14"/>
      <c r="R103" s="12"/>
      <c r="S103" s="13"/>
      <c r="T103" s="14"/>
      <c r="U103" s="12"/>
      <c r="V103" s="13"/>
      <c r="W103" s="14"/>
      <c r="X103" s="12">
        <f t="shared" si="15"/>
        <v>301065</v>
      </c>
      <c r="Y103" s="13">
        <f t="shared" si="15"/>
        <v>400000</v>
      </c>
      <c r="Z103" s="14">
        <f t="shared" si="16"/>
        <v>-98935</v>
      </c>
    </row>
    <row r="104" spans="1:26" x14ac:dyDescent="0.25">
      <c r="A104" s="11">
        <v>6790</v>
      </c>
      <c r="B104" t="s">
        <v>117</v>
      </c>
      <c r="C104" s="12"/>
      <c r="D104" s="13"/>
      <c r="E104" s="14"/>
      <c r="F104" s="12"/>
      <c r="G104" s="13"/>
      <c r="H104" s="14"/>
      <c r="I104" s="12"/>
      <c r="J104" s="13"/>
      <c r="K104" s="14"/>
      <c r="L104" s="12"/>
      <c r="M104" s="13"/>
      <c r="N104" s="14"/>
      <c r="O104" s="12">
        <v>121900</v>
      </c>
      <c r="P104" s="19">
        <v>142900</v>
      </c>
      <c r="Q104" s="14">
        <f>+O104-P104</f>
        <v>-21000</v>
      </c>
      <c r="R104" s="12"/>
      <c r="S104" s="13"/>
      <c r="T104" s="14"/>
      <c r="U104" s="12"/>
      <c r="V104" s="13"/>
      <c r="W104" s="14"/>
      <c r="X104" s="12">
        <f t="shared" si="15"/>
        <v>121900</v>
      </c>
      <c r="Y104" s="13">
        <f t="shared" si="15"/>
        <v>142900</v>
      </c>
      <c r="Z104" s="14">
        <f t="shared" si="16"/>
        <v>-21000</v>
      </c>
    </row>
    <row r="105" spans="1:26" x14ac:dyDescent="0.25">
      <c r="A105" s="11">
        <v>6800</v>
      </c>
      <c r="B105" t="s">
        <v>118</v>
      </c>
      <c r="C105" s="12">
        <v>6889</v>
      </c>
      <c r="D105" s="13">
        <v>10000</v>
      </c>
      <c r="E105" s="14">
        <f>+C105-D105</f>
        <v>-3111</v>
      </c>
      <c r="F105" s="12"/>
      <c r="G105" s="13"/>
      <c r="H105" s="14"/>
      <c r="I105" s="12"/>
      <c r="J105" s="13"/>
      <c r="K105" s="14"/>
      <c r="L105" s="12"/>
      <c r="M105" s="13"/>
      <c r="N105" s="14"/>
      <c r="O105" s="12"/>
      <c r="P105" s="19"/>
      <c r="Q105" s="14"/>
      <c r="R105" s="12"/>
      <c r="S105" s="13"/>
      <c r="T105" s="14"/>
      <c r="U105" s="12"/>
      <c r="V105" s="13"/>
      <c r="W105" s="14"/>
      <c r="X105" s="12">
        <f t="shared" si="15"/>
        <v>6889</v>
      </c>
      <c r="Y105" s="13">
        <f t="shared" si="15"/>
        <v>10000</v>
      </c>
      <c r="Z105" s="14">
        <f t="shared" si="16"/>
        <v>-3111</v>
      </c>
    </row>
    <row r="106" spans="1:26" x14ac:dyDescent="0.25">
      <c r="A106" s="11">
        <v>6810</v>
      </c>
      <c r="B106" t="s">
        <v>119</v>
      </c>
      <c r="C106" s="12">
        <v>47466</v>
      </c>
      <c r="D106" s="13">
        <v>15000</v>
      </c>
      <c r="E106" s="14">
        <f>+C106-D106</f>
        <v>32466</v>
      </c>
      <c r="F106" s="12">
        <v>400</v>
      </c>
      <c r="G106" s="13">
        <v>5000</v>
      </c>
      <c r="H106" s="14">
        <f>+F106-G106</f>
        <v>-4600</v>
      </c>
      <c r="I106" s="12"/>
      <c r="J106" s="13"/>
      <c r="K106" s="14"/>
      <c r="L106" s="12">
        <v>3722</v>
      </c>
      <c r="M106" s="13">
        <v>15000</v>
      </c>
      <c r="N106" s="14">
        <f>+L106-M106</f>
        <v>-11278</v>
      </c>
      <c r="O106" s="12">
        <v>195</v>
      </c>
      <c r="P106" s="19">
        <v>200</v>
      </c>
      <c r="Q106" s="14">
        <f>+O106-P106</f>
        <v>-5</v>
      </c>
      <c r="R106" s="12">
        <v>191</v>
      </c>
      <c r="S106" s="13">
        <v>500</v>
      </c>
      <c r="T106" s="14">
        <f>+R106-S106</f>
        <v>-309</v>
      </c>
      <c r="U106" s="12"/>
      <c r="V106" s="13"/>
      <c r="W106" s="14"/>
      <c r="X106" s="12">
        <f t="shared" si="15"/>
        <v>51974</v>
      </c>
      <c r="Y106" s="13">
        <f t="shared" si="15"/>
        <v>35700</v>
      </c>
      <c r="Z106" s="14">
        <f t="shared" si="16"/>
        <v>16274</v>
      </c>
    </row>
    <row r="107" spans="1:26" x14ac:dyDescent="0.25">
      <c r="A107" s="11">
        <v>6840</v>
      </c>
      <c r="B107" t="s">
        <v>120</v>
      </c>
      <c r="C107" s="12">
        <v>2324</v>
      </c>
      <c r="D107" s="13"/>
      <c r="E107" s="14">
        <f>+C107-D107</f>
        <v>2324</v>
      </c>
      <c r="F107" s="12"/>
      <c r="G107" s="13"/>
      <c r="H107" s="14"/>
      <c r="I107" s="12"/>
      <c r="J107" s="13"/>
      <c r="K107" s="14"/>
      <c r="L107" s="12"/>
      <c r="M107" s="13"/>
      <c r="N107" s="14"/>
      <c r="O107" s="12"/>
      <c r="P107" s="19"/>
      <c r="Q107" s="14"/>
      <c r="R107" s="12"/>
      <c r="S107" s="13"/>
      <c r="T107" s="14"/>
      <c r="U107" s="12"/>
      <c r="V107" s="13"/>
      <c r="W107" s="14"/>
      <c r="X107" s="12">
        <f t="shared" si="15"/>
        <v>2324</v>
      </c>
      <c r="Y107" s="13">
        <f t="shared" si="15"/>
        <v>0</v>
      </c>
      <c r="Z107" s="14">
        <f t="shared" si="16"/>
        <v>2324</v>
      </c>
    </row>
    <row r="108" spans="1:26" x14ac:dyDescent="0.25">
      <c r="A108" s="11">
        <v>6860</v>
      </c>
      <c r="B108" t="s">
        <v>121</v>
      </c>
      <c r="C108" s="12">
        <v>16652</v>
      </c>
      <c r="D108" s="13"/>
      <c r="E108" s="14">
        <f>+C108-D108</f>
        <v>16652</v>
      </c>
      <c r="F108" s="12"/>
      <c r="G108" s="13"/>
      <c r="H108" s="14"/>
      <c r="I108" s="12">
        <v>3735</v>
      </c>
      <c r="J108" s="13"/>
      <c r="K108" s="14">
        <f>+I108-J108</f>
        <v>3735</v>
      </c>
      <c r="L108" s="12">
        <v>1701</v>
      </c>
      <c r="M108" s="13">
        <v>20000</v>
      </c>
      <c r="N108" s="14">
        <f>+L108-M108</f>
        <v>-18299</v>
      </c>
      <c r="O108" s="12">
        <v>6565</v>
      </c>
      <c r="P108" s="19">
        <v>4000</v>
      </c>
      <c r="Q108" s="14">
        <f>+O108-P108</f>
        <v>2565</v>
      </c>
      <c r="R108" s="12">
        <v>2724</v>
      </c>
      <c r="S108" s="13">
        <v>3000</v>
      </c>
      <c r="T108" s="14">
        <f>+R108-S108</f>
        <v>-276</v>
      </c>
      <c r="U108" s="12">
        <v>0</v>
      </c>
      <c r="V108" s="13">
        <v>2000</v>
      </c>
      <c r="W108" s="14">
        <f>+U108-V108</f>
        <v>-2000</v>
      </c>
      <c r="X108" s="12">
        <f t="shared" si="15"/>
        <v>31377</v>
      </c>
      <c r="Y108" s="13">
        <f t="shared" si="15"/>
        <v>29000</v>
      </c>
      <c r="Z108" s="14">
        <f t="shared" si="16"/>
        <v>2377</v>
      </c>
    </row>
    <row r="109" spans="1:26" x14ac:dyDescent="0.25">
      <c r="A109" s="11">
        <v>6861</v>
      </c>
      <c r="B109" t="s">
        <v>122</v>
      </c>
      <c r="C109" s="12"/>
      <c r="D109" s="13"/>
      <c r="E109" s="14"/>
      <c r="F109" s="12">
        <v>-5733</v>
      </c>
      <c r="G109" s="13">
        <v>15000</v>
      </c>
      <c r="H109" s="14">
        <f>+F109-G109</f>
        <v>-20733</v>
      </c>
      <c r="I109" s="12"/>
      <c r="J109" s="13"/>
      <c r="K109" s="14"/>
      <c r="L109" s="12">
        <v>0</v>
      </c>
      <c r="M109" s="13">
        <v>5000</v>
      </c>
      <c r="N109" s="14">
        <f>+L109-M109</f>
        <v>-5000</v>
      </c>
      <c r="O109" s="12"/>
      <c r="P109" s="19"/>
      <c r="Q109" s="14"/>
      <c r="R109" s="12">
        <v>8797</v>
      </c>
      <c r="S109" s="13">
        <v>10000</v>
      </c>
      <c r="T109" s="14">
        <f>+R109-S109</f>
        <v>-1203</v>
      </c>
      <c r="U109" s="12">
        <v>2800</v>
      </c>
      <c r="V109" s="13">
        <v>15000</v>
      </c>
      <c r="W109" s="14">
        <f>+U109-V109</f>
        <v>-12200</v>
      </c>
      <c r="X109" s="12">
        <f t="shared" si="15"/>
        <v>5864</v>
      </c>
      <c r="Y109" s="13">
        <f t="shared" si="15"/>
        <v>45000</v>
      </c>
      <c r="Z109" s="14">
        <f t="shared" si="16"/>
        <v>-39136</v>
      </c>
    </row>
    <row r="110" spans="1:26" x14ac:dyDescent="0.25">
      <c r="A110" s="11">
        <v>6862</v>
      </c>
      <c r="B110" t="s">
        <v>123</v>
      </c>
      <c r="C110" s="12"/>
      <c r="D110" s="13"/>
      <c r="E110" s="14"/>
      <c r="F110" s="12"/>
      <c r="G110" s="13"/>
      <c r="H110" s="14"/>
      <c r="I110" s="12"/>
      <c r="J110" s="13"/>
      <c r="K110" s="14"/>
      <c r="L110" s="12"/>
      <c r="M110" s="13"/>
      <c r="N110" s="14"/>
      <c r="O110" s="12">
        <v>893</v>
      </c>
      <c r="P110" s="19"/>
      <c r="Q110" s="14">
        <f>+O110-P110</f>
        <v>893</v>
      </c>
      <c r="R110" s="12"/>
      <c r="S110" s="13"/>
      <c r="T110" s="14"/>
      <c r="U110" s="12"/>
      <c r="V110" s="13"/>
      <c r="W110" s="14"/>
      <c r="X110" s="12">
        <f t="shared" si="15"/>
        <v>893</v>
      </c>
      <c r="Y110" s="13">
        <f t="shared" si="15"/>
        <v>0</v>
      </c>
      <c r="Z110" s="14">
        <f t="shared" si="16"/>
        <v>893</v>
      </c>
    </row>
    <row r="111" spans="1:26" x14ac:dyDescent="0.25">
      <c r="A111" s="11">
        <v>6900</v>
      </c>
      <c r="B111" t="s">
        <v>124</v>
      </c>
      <c r="C111" s="12">
        <v>3394</v>
      </c>
      <c r="D111" s="13"/>
      <c r="E111" s="14">
        <f>+C111-D111</f>
        <v>3394</v>
      </c>
      <c r="F111" s="12"/>
      <c r="G111" s="13"/>
      <c r="H111" s="14"/>
      <c r="I111" s="12"/>
      <c r="J111" s="13"/>
      <c r="K111" s="14"/>
      <c r="L111" s="12"/>
      <c r="M111" s="13"/>
      <c r="N111" s="14"/>
      <c r="O111" s="12"/>
      <c r="P111" s="19"/>
      <c r="Q111" s="14"/>
      <c r="R111" s="12"/>
      <c r="S111" s="13"/>
      <c r="T111" s="14"/>
      <c r="U111" s="12"/>
      <c r="V111" s="13"/>
      <c r="W111" s="14"/>
      <c r="X111" s="12">
        <f t="shared" si="15"/>
        <v>3394</v>
      </c>
      <c r="Y111" s="13">
        <f t="shared" si="15"/>
        <v>0</v>
      </c>
      <c r="Z111" s="14">
        <f t="shared" si="16"/>
        <v>3394</v>
      </c>
    </row>
    <row r="112" spans="1:26" x14ac:dyDescent="0.25">
      <c r="A112" s="11">
        <v>7000</v>
      </c>
      <c r="B112" t="s">
        <v>125</v>
      </c>
      <c r="C112" s="12"/>
      <c r="D112" s="13"/>
      <c r="E112" s="14"/>
      <c r="F112" s="12"/>
      <c r="G112" s="13"/>
      <c r="H112" s="14"/>
      <c r="I112" s="12"/>
      <c r="J112" s="13"/>
      <c r="K112" s="14"/>
      <c r="L112" s="12"/>
      <c r="M112" s="13"/>
      <c r="N112" s="14"/>
      <c r="O112" s="12">
        <v>7218</v>
      </c>
      <c r="P112" s="19">
        <v>9000</v>
      </c>
      <c r="Q112" s="14">
        <f>+O112-P112</f>
        <v>-1782</v>
      </c>
      <c r="R112" s="12"/>
      <c r="S112" s="13"/>
      <c r="T112" s="14"/>
      <c r="U112" s="12"/>
      <c r="V112" s="13"/>
      <c r="W112" s="14"/>
      <c r="X112" s="12">
        <f t="shared" si="15"/>
        <v>7218</v>
      </c>
      <c r="Y112" s="13">
        <f t="shared" si="15"/>
        <v>9000</v>
      </c>
      <c r="Z112" s="14">
        <f t="shared" si="16"/>
        <v>-1782</v>
      </c>
    </row>
    <row r="113" spans="1:26" x14ac:dyDescent="0.25">
      <c r="A113" s="11">
        <v>7011</v>
      </c>
      <c r="B113" t="s">
        <v>126</v>
      </c>
      <c r="C113" s="12">
        <v>1215</v>
      </c>
      <c r="D113" s="13"/>
      <c r="E113" s="14">
        <f>+C113-D113</f>
        <v>1215</v>
      </c>
      <c r="F113" s="12"/>
      <c r="G113" s="13"/>
      <c r="H113" s="14"/>
      <c r="I113" s="12"/>
      <c r="J113" s="13"/>
      <c r="K113" s="14"/>
      <c r="L113" s="12"/>
      <c r="M113" s="13"/>
      <c r="N113" s="14"/>
      <c r="O113" s="12"/>
      <c r="P113" s="19"/>
      <c r="Q113" s="14"/>
      <c r="R113" s="12"/>
      <c r="S113" s="13"/>
      <c r="T113" s="14"/>
      <c r="U113" s="12"/>
      <c r="V113" s="13"/>
      <c r="W113" s="14"/>
      <c r="X113" s="12">
        <f t="shared" si="15"/>
        <v>1215</v>
      </c>
      <c r="Y113" s="13">
        <f t="shared" si="15"/>
        <v>0</v>
      </c>
      <c r="Z113" s="14">
        <f t="shared" si="16"/>
        <v>1215</v>
      </c>
    </row>
    <row r="114" spans="1:26" x14ac:dyDescent="0.25">
      <c r="A114" s="11">
        <v>7100</v>
      </c>
      <c r="B114" t="s">
        <v>127</v>
      </c>
      <c r="C114" s="12"/>
      <c r="D114" s="13"/>
      <c r="E114" s="14"/>
      <c r="F114" s="12">
        <v>8867</v>
      </c>
      <c r="G114" s="13"/>
      <c r="H114" s="14">
        <f>+F114-G114</f>
        <v>8867</v>
      </c>
      <c r="I114" s="12">
        <v>36106</v>
      </c>
      <c r="J114" s="13"/>
      <c r="K114" s="14">
        <f>+I114-J114</f>
        <v>36106</v>
      </c>
      <c r="L114" s="12"/>
      <c r="M114" s="13"/>
      <c r="N114" s="14"/>
      <c r="O114" s="12"/>
      <c r="P114" s="19"/>
      <c r="Q114" s="14"/>
      <c r="R114" s="12">
        <v>496</v>
      </c>
      <c r="S114" s="13"/>
      <c r="T114" s="14">
        <f>+R114-S114</f>
        <v>496</v>
      </c>
      <c r="U114" s="12"/>
      <c r="V114" s="13"/>
      <c r="W114" s="14"/>
      <c r="X114" s="12">
        <f t="shared" si="15"/>
        <v>45469</v>
      </c>
      <c r="Y114" s="13">
        <f t="shared" si="15"/>
        <v>0</v>
      </c>
      <c r="Z114" s="14">
        <f t="shared" si="16"/>
        <v>45469</v>
      </c>
    </row>
    <row r="115" spans="1:26" x14ac:dyDescent="0.25">
      <c r="A115" s="11">
        <v>7130</v>
      </c>
      <c r="B115" t="s">
        <v>128</v>
      </c>
      <c r="C115" s="12"/>
      <c r="D115" s="13"/>
      <c r="E115" s="14"/>
      <c r="F115" s="12"/>
      <c r="G115" s="13"/>
      <c r="H115" s="14"/>
      <c r="I115" s="12">
        <v>8630</v>
      </c>
      <c r="J115" s="13"/>
      <c r="K115" s="14">
        <f>+I115-J115</f>
        <v>8630</v>
      </c>
      <c r="L115" s="12"/>
      <c r="M115" s="13"/>
      <c r="N115" s="14"/>
      <c r="O115" s="12">
        <v>17020</v>
      </c>
      <c r="P115" s="19">
        <v>20000</v>
      </c>
      <c r="Q115" s="14">
        <f>+O115-P115</f>
        <v>-2980</v>
      </c>
      <c r="R115" s="12"/>
      <c r="S115" s="13"/>
      <c r="T115" s="14"/>
      <c r="U115" s="12"/>
      <c r="V115" s="13"/>
      <c r="W115" s="14"/>
      <c r="X115" s="12">
        <f t="shared" si="15"/>
        <v>25650</v>
      </c>
      <c r="Y115" s="13">
        <f t="shared" si="15"/>
        <v>20000</v>
      </c>
      <c r="Z115" s="14">
        <f t="shared" si="16"/>
        <v>5650</v>
      </c>
    </row>
    <row r="116" spans="1:26" x14ac:dyDescent="0.25">
      <c r="A116" s="11">
        <v>7140</v>
      </c>
      <c r="B116" t="s">
        <v>129</v>
      </c>
      <c r="C116" s="12">
        <v>672</v>
      </c>
      <c r="D116" s="13"/>
      <c r="E116" s="14">
        <f>+C116-D116</f>
        <v>672</v>
      </c>
      <c r="F116" s="12">
        <v>20415</v>
      </c>
      <c r="G116" s="13"/>
      <c r="H116" s="14">
        <f>+F116-G116</f>
        <v>20415</v>
      </c>
      <c r="I116" s="12">
        <v>186467</v>
      </c>
      <c r="J116" s="13"/>
      <c r="K116" s="14">
        <f>+I116-J116</f>
        <v>186467</v>
      </c>
      <c r="L116" s="12">
        <v>5061</v>
      </c>
      <c r="M116" s="13">
        <v>120000</v>
      </c>
      <c r="N116" s="14">
        <f>+L116-M116</f>
        <v>-114939</v>
      </c>
      <c r="O116" s="12">
        <v>7205</v>
      </c>
      <c r="P116" s="19">
        <v>8000</v>
      </c>
      <c r="Q116" s="14">
        <f>+O116-P116</f>
        <v>-795</v>
      </c>
      <c r="R116" s="12"/>
      <c r="S116" s="13"/>
      <c r="T116" s="14"/>
      <c r="U116" s="12">
        <v>2110</v>
      </c>
      <c r="V116" s="13">
        <v>33000</v>
      </c>
      <c r="W116" s="14">
        <f>+U116-V116</f>
        <v>-30890</v>
      </c>
      <c r="X116" s="12">
        <f t="shared" si="15"/>
        <v>221930</v>
      </c>
      <c r="Y116" s="13">
        <f t="shared" si="15"/>
        <v>161000</v>
      </c>
      <c r="Z116" s="14">
        <f t="shared" si="16"/>
        <v>60930</v>
      </c>
    </row>
    <row r="117" spans="1:26" x14ac:dyDescent="0.25">
      <c r="A117" s="11">
        <v>7142</v>
      </c>
      <c r="B117" t="s">
        <v>130</v>
      </c>
      <c r="C117" s="12">
        <v>3075</v>
      </c>
      <c r="D117" s="13"/>
      <c r="E117" s="14">
        <f>+C117-D117</f>
        <v>3075</v>
      </c>
      <c r="F117" s="12"/>
      <c r="G117" s="13"/>
      <c r="H117" s="14"/>
      <c r="I117" s="12"/>
      <c r="J117" s="13"/>
      <c r="K117" s="14"/>
      <c r="L117" s="12"/>
      <c r="M117" s="13"/>
      <c r="N117" s="14"/>
      <c r="O117" s="12">
        <v>4407</v>
      </c>
      <c r="P117" s="19">
        <v>5000</v>
      </c>
      <c r="Q117" s="14">
        <f>+O117-P117</f>
        <v>-593</v>
      </c>
      <c r="R117" s="12"/>
      <c r="S117" s="13"/>
      <c r="T117" s="14"/>
      <c r="U117" s="12"/>
      <c r="V117" s="13"/>
      <c r="W117" s="14"/>
      <c r="X117" s="12">
        <f t="shared" si="15"/>
        <v>7482</v>
      </c>
      <c r="Y117" s="13">
        <f t="shared" si="15"/>
        <v>5000</v>
      </c>
      <c r="Z117" s="14">
        <f t="shared" si="16"/>
        <v>2482</v>
      </c>
    </row>
    <row r="118" spans="1:26" x14ac:dyDescent="0.25">
      <c r="A118" s="11">
        <v>7143</v>
      </c>
      <c r="B118" t="s">
        <v>131</v>
      </c>
      <c r="C118" s="12"/>
      <c r="D118" s="13"/>
      <c r="E118" s="14"/>
      <c r="F118" s="12">
        <v>101298</v>
      </c>
      <c r="G118" s="13">
        <v>100000</v>
      </c>
      <c r="H118" s="14">
        <f>+F118-G118</f>
        <v>1298</v>
      </c>
      <c r="I118" s="12">
        <v>210537</v>
      </c>
      <c r="J118" s="13">
        <v>300000</v>
      </c>
      <c r="K118" s="14">
        <f>+I118-J118</f>
        <v>-89463</v>
      </c>
      <c r="L118" s="12">
        <v>75701</v>
      </c>
      <c r="M118" s="13"/>
      <c r="N118" s="14">
        <f>+L118-M118</f>
        <v>75701</v>
      </c>
      <c r="O118" s="12"/>
      <c r="P118" s="19"/>
      <c r="Q118" s="14"/>
      <c r="R118" s="12"/>
      <c r="S118" s="13"/>
      <c r="T118" s="14"/>
      <c r="U118" s="12">
        <v>27902</v>
      </c>
      <c r="V118" s="13"/>
      <c r="W118" s="14">
        <f>+U118-V118</f>
        <v>27902</v>
      </c>
      <c r="X118" s="12">
        <f t="shared" si="15"/>
        <v>415438</v>
      </c>
      <c r="Y118" s="13">
        <f t="shared" si="15"/>
        <v>400000</v>
      </c>
      <c r="Z118" s="14">
        <f t="shared" si="16"/>
        <v>15438</v>
      </c>
    </row>
    <row r="119" spans="1:26" x14ac:dyDescent="0.25">
      <c r="A119" s="11">
        <v>7320</v>
      </c>
      <c r="B119" t="s">
        <v>132</v>
      </c>
      <c r="C119" s="12">
        <v>44918</v>
      </c>
      <c r="D119" s="13">
        <v>50000</v>
      </c>
      <c r="E119" s="14">
        <f>+C119-D119</f>
        <v>-5082</v>
      </c>
      <c r="F119" s="12">
        <v>5113</v>
      </c>
      <c r="G119" s="13">
        <v>7000</v>
      </c>
      <c r="H119" s="14">
        <f>+F119-G119</f>
        <v>-1887</v>
      </c>
      <c r="I119" s="12">
        <v>3063</v>
      </c>
      <c r="J119" s="13"/>
      <c r="K119" s="14">
        <f>+I119-J119</f>
        <v>3063</v>
      </c>
      <c r="L119" s="12">
        <v>4890</v>
      </c>
      <c r="M119" s="13"/>
      <c r="N119" s="14">
        <f>+L119-M119</f>
        <v>4890</v>
      </c>
      <c r="O119" s="12">
        <v>57410</v>
      </c>
      <c r="P119" s="19">
        <v>37000</v>
      </c>
      <c r="Q119" s="14">
        <f>+O119-P119</f>
        <v>20410</v>
      </c>
      <c r="R119" s="12"/>
      <c r="S119" s="13"/>
      <c r="T119" s="14"/>
      <c r="U119" s="12"/>
      <c r="V119" s="13"/>
      <c r="W119" s="14"/>
      <c r="X119" s="12">
        <f t="shared" si="15"/>
        <v>115394</v>
      </c>
      <c r="Y119" s="13">
        <f t="shared" si="15"/>
        <v>94000</v>
      </c>
      <c r="Z119" s="14">
        <f t="shared" si="16"/>
        <v>21394</v>
      </c>
    </row>
    <row r="120" spans="1:26" x14ac:dyDescent="0.25">
      <c r="A120" s="11">
        <v>7321</v>
      </c>
      <c r="B120" t="s">
        <v>133</v>
      </c>
      <c r="C120" s="12">
        <v>24700</v>
      </c>
      <c r="D120" s="13"/>
      <c r="E120" s="14">
        <f>+C120-D120</f>
        <v>24700</v>
      </c>
      <c r="F120" s="12"/>
      <c r="G120" s="13"/>
      <c r="H120" s="14"/>
      <c r="I120" s="12"/>
      <c r="J120" s="13"/>
      <c r="K120" s="14"/>
      <c r="L120" s="12"/>
      <c r="M120" s="13"/>
      <c r="N120" s="14"/>
      <c r="O120" s="12">
        <v>219740</v>
      </c>
      <c r="P120" s="19">
        <v>250000</v>
      </c>
      <c r="Q120" s="14">
        <f>+O120-P120</f>
        <v>-30260</v>
      </c>
      <c r="R120" s="12"/>
      <c r="S120" s="13"/>
      <c r="T120" s="14"/>
      <c r="U120" s="12"/>
      <c r="V120" s="13"/>
      <c r="W120" s="14"/>
      <c r="X120" s="12">
        <f t="shared" si="15"/>
        <v>244440</v>
      </c>
      <c r="Y120" s="13">
        <f t="shared" si="15"/>
        <v>250000</v>
      </c>
      <c r="Z120" s="14">
        <f t="shared" si="16"/>
        <v>-5560</v>
      </c>
    </row>
    <row r="121" spans="1:26" x14ac:dyDescent="0.25">
      <c r="A121" s="11">
        <v>7400</v>
      </c>
      <c r="B121" t="s">
        <v>134</v>
      </c>
      <c r="C121" s="12">
        <v>5722</v>
      </c>
      <c r="D121" s="13">
        <v>5000</v>
      </c>
      <c r="E121" s="14">
        <f>+C121-D121</f>
        <v>722</v>
      </c>
      <c r="F121" s="12">
        <v>7800</v>
      </c>
      <c r="G121" s="13">
        <v>7000</v>
      </c>
      <c r="H121" s="14">
        <f>+F121-G121</f>
        <v>800</v>
      </c>
      <c r="I121" s="12"/>
      <c r="J121" s="13"/>
      <c r="K121" s="14"/>
      <c r="L121" s="12">
        <v>3500</v>
      </c>
      <c r="M121" s="13">
        <v>3500</v>
      </c>
      <c r="N121" s="14">
        <f>+L121-M121</f>
        <v>0</v>
      </c>
      <c r="O121" s="12">
        <v>4000</v>
      </c>
      <c r="P121" s="19">
        <v>4000</v>
      </c>
      <c r="Q121" s="14">
        <f>+O121-P121</f>
        <v>0</v>
      </c>
      <c r="R121" s="12">
        <v>1500</v>
      </c>
      <c r="S121" s="13">
        <v>1500</v>
      </c>
      <c r="T121" s="14">
        <f>+R121-S121</f>
        <v>0</v>
      </c>
      <c r="U121" s="12"/>
      <c r="V121" s="13"/>
      <c r="W121" s="14"/>
      <c r="X121" s="12">
        <f t="shared" si="15"/>
        <v>22522</v>
      </c>
      <c r="Y121" s="13">
        <f t="shared" si="15"/>
        <v>21000</v>
      </c>
      <c r="Z121" s="14">
        <f t="shared" si="16"/>
        <v>1522</v>
      </c>
    </row>
    <row r="122" spans="1:26" x14ac:dyDescent="0.25">
      <c r="A122" s="11">
        <v>7420</v>
      </c>
      <c r="B122" t="s">
        <v>135</v>
      </c>
      <c r="C122" s="12">
        <v>10485</v>
      </c>
      <c r="D122" s="13">
        <v>10000</v>
      </c>
      <c r="E122" s="14">
        <f>+C122-D122</f>
        <v>485</v>
      </c>
      <c r="F122" s="12"/>
      <c r="G122" s="13"/>
      <c r="H122" s="14"/>
      <c r="I122" s="12">
        <v>1610</v>
      </c>
      <c r="J122" s="13"/>
      <c r="K122" s="14">
        <f>+I122-J122</f>
        <v>1610</v>
      </c>
      <c r="L122" s="12">
        <v>820</v>
      </c>
      <c r="M122" s="13"/>
      <c r="N122" s="14">
        <f>+L122-M122</f>
        <v>820</v>
      </c>
      <c r="O122" s="12">
        <v>1400</v>
      </c>
      <c r="P122" s="19"/>
      <c r="Q122" s="14">
        <f>+O122-P122</f>
        <v>1400</v>
      </c>
      <c r="R122" s="12"/>
      <c r="S122" s="13"/>
      <c r="T122" s="14"/>
      <c r="U122" s="12"/>
      <c r="V122" s="13"/>
      <c r="W122" s="14"/>
      <c r="X122" s="12">
        <f t="shared" si="15"/>
        <v>14315</v>
      </c>
      <c r="Y122" s="13">
        <f t="shared" si="15"/>
        <v>10000</v>
      </c>
      <c r="Z122" s="14">
        <f t="shared" si="16"/>
        <v>4315</v>
      </c>
    </row>
    <row r="123" spans="1:26" x14ac:dyDescent="0.25">
      <c r="A123" s="11">
        <v>7422</v>
      </c>
      <c r="B123" t="s">
        <v>136</v>
      </c>
      <c r="C123" s="12"/>
      <c r="D123" s="13"/>
      <c r="E123" s="14"/>
      <c r="F123" s="12">
        <v>2178</v>
      </c>
      <c r="G123" s="13">
        <v>2000</v>
      </c>
      <c r="H123" s="14">
        <f>+F123-G123</f>
        <v>178</v>
      </c>
      <c r="I123" s="12"/>
      <c r="J123" s="13"/>
      <c r="K123" s="14"/>
      <c r="L123" s="12">
        <v>3283</v>
      </c>
      <c r="M123" s="13">
        <v>2000</v>
      </c>
      <c r="N123" s="14">
        <f>+L123-M123</f>
        <v>1283</v>
      </c>
      <c r="O123" s="12">
        <v>0</v>
      </c>
      <c r="P123" s="19">
        <v>2000</v>
      </c>
      <c r="Q123" s="14">
        <f>+O123-P123</f>
        <v>-2000</v>
      </c>
      <c r="R123" s="12"/>
      <c r="S123" s="13"/>
      <c r="T123" s="14"/>
      <c r="U123" s="12"/>
      <c r="V123" s="13"/>
      <c r="W123" s="14"/>
      <c r="X123" s="12">
        <f t="shared" si="15"/>
        <v>5461</v>
      </c>
      <c r="Y123" s="13">
        <f t="shared" si="15"/>
        <v>6000</v>
      </c>
      <c r="Z123" s="14">
        <f t="shared" si="16"/>
        <v>-539</v>
      </c>
    </row>
    <row r="124" spans="1:26" x14ac:dyDescent="0.25">
      <c r="A124" s="11">
        <v>7428</v>
      </c>
      <c r="B124" t="s">
        <v>137</v>
      </c>
      <c r="C124" s="12"/>
      <c r="D124" s="13"/>
      <c r="E124" s="14"/>
      <c r="F124" s="12"/>
      <c r="G124" s="13"/>
      <c r="H124" s="14"/>
      <c r="I124" s="12">
        <v>3966</v>
      </c>
      <c r="J124" s="13"/>
      <c r="K124" s="14">
        <f>+I124-J124</f>
        <v>3966</v>
      </c>
      <c r="L124" s="12"/>
      <c r="M124" s="13"/>
      <c r="N124" s="14"/>
      <c r="O124" s="12"/>
      <c r="P124" s="19"/>
      <c r="Q124" s="14"/>
      <c r="R124" s="12"/>
      <c r="S124" s="13"/>
      <c r="T124" s="14"/>
      <c r="U124" s="12"/>
      <c r="V124" s="13"/>
      <c r="W124" s="14"/>
      <c r="X124" s="12">
        <f t="shared" si="15"/>
        <v>3966</v>
      </c>
      <c r="Y124" s="13">
        <f t="shared" si="15"/>
        <v>0</v>
      </c>
      <c r="Z124" s="14">
        <f t="shared" si="16"/>
        <v>3966</v>
      </c>
    </row>
    <row r="125" spans="1:26" x14ac:dyDescent="0.25">
      <c r="A125" s="11">
        <v>7451</v>
      </c>
      <c r="B125" t="s">
        <v>138</v>
      </c>
      <c r="C125" s="12">
        <v>12868</v>
      </c>
      <c r="D125" s="13">
        <v>50000</v>
      </c>
      <c r="E125" s="14">
        <f>+C125-D125</f>
        <v>-37132</v>
      </c>
      <c r="F125" s="12"/>
      <c r="G125" s="13"/>
      <c r="H125" s="14"/>
      <c r="I125" s="12"/>
      <c r="J125" s="13"/>
      <c r="K125" s="14"/>
      <c r="L125" s="12"/>
      <c r="M125" s="13"/>
      <c r="N125" s="14"/>
      <c r="O125" s="12"/>
      <c r="P125" s="19"/>
      <c r="Q125" s="14"/>
      <c r="R125" s="12">
        <v>0</v>
      </c>
      <c r="S125" s="13">
        <v>8000</v>
      </c>
      <c r="T125" s="14">
        <f>+R125-S125</f>
        <v>-8000</v>
      </c>
      <c r="U125" s="12"/>
      <c r="V125" s="13"/>
      <c r="W125" s="14"/>
      <c r="X125" s="12">
        <f t="shared" si="15"/>
        <v>12868</v>
      </c>
      <c r="Y125" s="13">
        <f t="shared" si="15"/>
        <v>58000</v>
      </c>
      <c r="Z125" s="14">
        <f t="shared" si="16"/>
        <v>-45132</v>
      </c>
    </row>
    <row r="126" spans="1:26" x14ac:dyDescent="0.25">
      <c r="A126" s="11">
        <v>7452</v>
      </c>
      <c r="B126" t="s">
        <v>139</v>
      </c>
      <c r="C126" s="12"/>
      <c r="D126" s="13"/>
      <c r="E126" s="14"/>
      <c r="F126" s="12"/>
      <c r="G126" s="13"/>
      <c r="H126" s="14"/>
      <c r="I126" s="12"/>
      <c r="J126" s="13"/>
      <c r="K126" s="14"/>
      <c r="L126" s="12"/>
      <c r="M126" s="13"/>
      <c r="N126" s="14"/>
      <c r="O126" s="12">
        <v>580000</v>
      </c>
      <c r="P126" s="19"/>
      <c r="Q126" s="14">
        <f>+O126-P126</f>
        <v>580000</v>
      </c>
      <c r="R126" s="12"/>
      <c r="S126" s="13"/>
      <c r="T126" s="14"/>
      <c r="U126" s="12"/>
      <c r="V126" s="13"/>
      <c r="W126" s="14"/>
      <c r="X126" s="12">
        <f t="shared" si="15"/>
        <v>580000</v>
      </c>
      <c r="Y126" s="13">
        <f t="shared" si="15"/>
        <v>0</v>
      </c>
      <c r="Z126" s="14">
        <f t="shared" si="16"/>
        <v>580000</v>
      </c>
    </row>
    <row r="127" spans="1:26" x14ac:dyDescent="0.25">
      <c r="A127" s="11">
        <v>7500</v>
      </c>
      <c r="B127" t="s">
        <v>140</v>
      </c>
      <c r="C127" s="12">
        <v>79210</v>
      </c>
      <c r="D127" s="13">
        <v>120000</v>
      </c>
      <c r="E127" s="14">
        <f>+C127-D127</f>
        <v>-40790</v>
      </c>
      <c r="F127" s="12">
        <v>41050</v>
      </c>
      <c r="G127" s="13">
        <v>43000</v>
      </c>
      <c r="H127" s="14">
        <f>+F127-G127</f>
        <v>-1950</v>
      </c>
      <c r="I127" s="12">
        <v>45200</v>
      </c>
      <c r="J127" s="13">
        <v>50350</v>
      </c>
      <c r="K127" s="14">
        <f>+I127-J127</f>
        <v>-5150</v>
      </c>
      <c r="L127" s="12"/>
      <c r="M127" s="13"/>
      <c r="N127" s="14"/>
      <c r="O127" s="12"/>
      <c r="P127" s="19"/>
      <c r="Q127" s="14"/>
      <c r="R127" s="12"/>
      <c r="S127" s="13"/>
      <c r="T127" s="14"/>
      <c r="U127" s="12"/>
      <c r="V127" s="13"/>
      <c r="W127" s="14"/>
      <c r="X127" s="12">
        <f t="shared" si="15"/>
        <v>165460</v>
      </c>
      <c r="Y127" s="13">
        <f t="shared" si="15"/>
        <v>213350</v>
      </c>
      <c r="Z127" s="14">
        <f t="shared" si="16"/>
        <v>-47890</v>
      </c>
    </row>
    <row r="128" spans="1:26" x14ac:dyDescent="0.25">
      <c r="A128" s="11">
        <v>7600</v>
      </c>
      <c r="B128" t="s">
        <v>141</v>
      </c>
      <c r="C128" s="12"/>
      <c r="D128" s="13"/>
      <c r="E128" s="14"/>
      <c r="F128" s="12">
        <v>6995</v>
      </c>
      <c r="G128" s="13"/>
      <c r="H128" s="14">
        <f>+F128-G128</f>
        <v>6995</v>
      </c>
      <c r="I128" s="12"/>
      <c r="J128" s="13"/>
      <c r="K128" s="14"/>
      <c r="L128" s="12">
        <v>9725</v>
      </c>
      <c r="M128" s="13">
        <v>10000</v>
      </c>
      <c r="N128" s="14">
        <f>+L128-M128</f>
        <v>-275</v>
      </c>
      <c r="O128" s="12"/>
      <c r="P128" s="19"/>
      <c r="Q128" s="14"/>
      <c r="R128" s="12"/>
      <c r="S128" s="13"/>
      <c r="T128" s="14"/>
      <c r="U128" s="12"/>
      <c r="V128" s="13"/>
      <c r="W128" s="14"/>
      <c r="X128" s="12">
        <f t="shared" si="15"/>
        <v>16720</v>
      </c>
      <c r="Y128" s="13">
        <f t="shared" si="15"/>
        <v>10000</v>
      </c>
      <c r="Z128" s="14">
        <f t="shared" si="16"/>
        <v>6720</v>
      </c>
    </row>
    <row r="129" spans="1:26" x14ac:dyDescent="0.25">
      <c r="A129" s="11">
        <v>7740</v>
      </c>
      <c r="B129" t="s">
        <v>142</v>
      </c>
      <c r="C129" s="12">
        <v>-1</v>
      </c>
      <c r="D129" s="13"/>
      <c r="E129" s="14">
        <f>+C129-D129</f>
        <v>-1</v>
      </c>
      <c r="F129" s="12"/>
      <c r="G129" s="13"/>
      <c r="H129" s="14"/>
      <c r="I129" s="12"/>
      <c r="J129" s="13"/>
      <c r="K129" s="14"/>
      <c r="L129" s="12"/>
      <c r="M129" s="13"/>
      <c r="N129" s="14"/>
      <c r="O129" s="12"/>
      <c r="P129" s="19"/>
      <c r="Q129" s="14"/>
      <c r="R129" s="12"/>
      <c r="S129" s="13"/>
      <c r="T129" s="14"/>
      <c r="U129" s="12"/>
      <c r="V129" s="13"/>
      <c r="W129" s="14"/>
      <c r="X129" s="12">
        <f t="shared" si="15"/>
        <v>-1</v>
      </c>
      <c r="Y129" s="13">
        <f t="shared" si="15"/>
        <v>0</v>
      </c>
      <c r="Z129" s="14">
        <f t="shared" si="16"/>
        <v>-1</v>
      </c>
    </row>
    <row r="130" spans="1:26" x14ac:dyDescent="0.25">
      <c r="A130" s="11">
        <v>7770</v>
      </c>
      <c r="B130" t="s">
        <v>143</v>
      </c>
      <c r="C130" s="12">
        <v>15324</v>
      </c>
      <c r="D130" s="13">
        <v>14000</v>
      </c>
      <c r="E130" s="14">
        <f>+C130-D130</f>
        <v>1324</v>
      </c>
      <c r="F130" s="12">
        <v>2</v>
      </c>
      <c r="G130" s="13"/>
      <c r="H130" s="14">
        <f>+F130-G130</f>
        <v>2</v>
      </c>
      <c r="I130" s="12"/>
      <c r="J130" s="13"/>
      <c r="K130" s="14"/>
      <c r="L130" s="12"/>
      <c r="M130" s="13"/>
      <c r="N130" s="14"/>
      <c r="O130" s="12"/>
      <c r="P130" s="19"/>
      <c r="Q130" s="14"/>
      <c r="R130" s="12"/>
      <c r="S130" s="13"/>
      <c r="T130" s="14"/>
      <c r="U130" s="12"/>
      <c r="V130" s="13"/>
      <c r="W130" s="14"/>
      <c r="X130" s="12">
        <f t="shared" si="15"/>
        <v>15326</v>
      </c>
      <c r="Y130" s="13">
        <f t="shared" si="15"/>
        <v>14000</v>
      </c>
      <c r="Z130" s="14">
        <f t="shared" si="16"/>
        <v>1326</v>
      </c>
    </row>
    <row r="131" spans="1:26" x14ac:dyDescent="0.25">
      <c r="A131" s="11">
        <v>7772</v>
      </c>
      <c r="B131" t="s">
        <v>144</v>
      </c>
      <c r="C131" s="12"/>
      <c r="D131" s="13"/>
      <c r="E131" s="14"/>
      <c r="F131" s="12"/>
      <c r="G131" s="13"/>
      <c r="H131" s="14"/>
      <c r="I131" s="12"/>
      <c r="J131" s="13"/>
      <c r="K131" s="14"/>
      <c r="L131" s="12"/>
      <c r="M131" s="13"/>
      <c r="N131" s="14"/>
      <c r="O131" s="12">
        <v>2430</v>
      </c>
      <c r="P131" s="19"/>
      <c r="Q131" s="14">
        <f>+O131-P131</f>
        <v>2430</v>
      </c>
      <c r="R131" s="12"/>
      <c r="S131" s="13"/>
      <c r="T131" s="14"/>
      <c r="U131" s="12"/>
      <c r="V131" s="13"/>
      <c r="W131" s="14"/>
      <c r="X131" s="12">
        <f t="shared" si="15"/>
        <v>2430</v>
      </c>
      <c r="Y131" s="13">
        <f t="shared" si="15"/>
        <v>0</v>
      </c>
      <c r="Z131" s="14">
        <f t="shared" si="16"/>
        <v>2430</v>
      </c>
    </row>
    <row r="132" spans="1:26" x14ac:dyDescent="0.25">
      <c r="A132" s="11">
        <v>7773</v>
      </c>
      <c r="B132" t="s">
        <v>145</v>
      </c>
      <c r="C132" s="12">
        <v>1618</v>
      </c>
      <c r="D132" s="13"/>
      <c r="E132" s="14">
        <f t="shared" ref="E132:E139" si="19">+C132-D132</f>
        <v>1618</v>
      </c>
      <c r="F132" s="12">
        <v>6293</v>
      </c>
      <c r="G132" s="13">
        <v>7000</v>
      </c>
      <c r="H132" s="14">
        <f>+F132-G132</f>
        <v>-707</v>
      </c>
      <c r="I132" s="12">
        <v>4104</v>
      </c>
      <c r="J132" s="13">
        <v>5000</v>
      </c>
      <c r="K132" s="14">
        <f>+I132-J132</f>
        <v>-896</v>
      </c>
      <c r="L132" s="12">
        <v>4704</v>
      </c>
      <c r="M132" s="13">
        <v>5000</v>
      </c>
      <c r="N132" s="14">
        <f>+L132-M132</f>
        <v>-296</v>
      </c>
      <c r="O132" s="12">
        <v>6912</v>
      </c>
      <c r="P132" s="19"/>
      <c r="Q132" s="14">
        <f>+O132-P132</f>
        <v>6912</v>
      </c>
      <c r="R132" s="12">
        <v>5</v>
      </c>
      <c r="S132" s="13">
        <v>100</v>
      </c>
      <c r="T132" s="14">
        <f>+R132-S132</f>
        <v>-95</v>
      </c>
      <c r="U132" s="12">
        <v>261</v>
      </c>
      <c r="V132" s="13">
        <v>300</v>
      </c>
      <c r="W132" s="14">
        <f>+U132-V132</f>
        <v>-39</v>
      </c>
      <c r="X132" s="12">
        <f t="shared" ref="X132:Y141" si="20">+C132+F132+I132+L132+O132+R132+U132</f>
        <v>23897</v>
      </c>
      <c r="Y132" s="13">
        <f t="shared" si="20"/>
        <v>17400</v>
      </c>
      <c r="Z132" s="14">
        <f t="shared" ref="Z132:Z141" si="21">+X132-Y132</f>
        <v>6497</v>
      </c>
    </row>
    <row r="133" spans="1:26" x14ac:dyDescent="0.25">
      <c r="A133" s="11">
        <v>7775</v>
      </c>
      <c r="B133" t="s">
        <v>146</v>
      </c>
      <c r="C133" s="12">
        <v>24472</v>
      </c>
      <c r="D133" s="13">
        <v>30000</v>
      </c>
      <c r="E133" s="14">
        <f t="shared" si="19"/>
        <v>-5528</v>
      </c>
      <c r="F133" s="12">
        <v>14555</v>
      </c>
      <c r="G133" s="13">
        <v>16000</v>
      </c>
      <c r="H133" s="14">
        <f>+F133-G133</f>
        <v>-1445</v>
      </c>
      <c r="I133" s="12"/>
      <c r="J133" s="13">
        <v>8000</v>
      </c>
      <c r="K133" s="14">
        <f>+I133-J133</f>
        <v>-8000</v>
      </c>
      <c r="L133" s="12"/>
      <c r="M133" s="13"/>
      <c r="N133" s="14"/>
      <c r="O133" s="12"/>
      <c r="P133" s="19"/>
      <c r="Q133" s="14"/>
      <c r="R133" s="12">
        <v>0</v>
      </c>
      <c r="S133" s="13">
        <v>5300</v>
      </c>
      <c r="T133" s="14">
        <f>+R133-S133</f>
        <v>-5300</v>
      </c>
      <c r="U133" s="12"/>
      <c r="V133" s="13"/>
      <c r="W133" s="14"/>
      <c r="X133" s="12">
        <f t="shared" si="20"/>
        <v>39027</v>
      </c>
      <c r="Y133" s="13">
        <f t="shared" si="20"/>
        <v>59300</v>
      </c>
      <c r="Z133" s="14">
        <f t="shared" si="21"/>
        <v>-20273</v>
      </c>
    </row>
    <row r="134" spans="1:26" x14ac:dyDescent="0.25">
      <c r="A134" s="11">
        <v>7790</v>
      </c>
      <c r="B134" t="s">
        <v>147</v>
      </c>
      <c r="C134" s="12">
        <v>-64576</v>
      </c>
      <c r="D134" s="13"/>
      <c r="E134" s="14">
        <f t="shared" si="19"/>
        <v>-64576</v>
      </c>
      <c r="F134" s="12"/>
      <c r="G134" s="13"/>
      <c r="H134" s="14"/>
      <c r="I134" s="12"/>
      <c r="J134" s="13"/>
      <c r="K134" s="14"/>
      <c r="L134" s="12">
        <v>380</v>
      </c>
      <c r="M134" s="13"/>
      <c r="N134" s="14">
        <f>+L134-M134</f>
        <v>380</v>
      </c>
      <c r="O134" s="12">
        <v>1140</v>
      </c>
      <c r="P134" s="19">
        <v>1500</v>
      </c>
      <c r="Q134" s="14">
        <f>+O134-P134</f>
        <v>-360</v>
      </c>
      <c r="R134" s="12">
        <v>0</v>
      </c>
      <c r="S134" s="13">
        <v>0</v>
      </c>
      <c r="T134" s="14">
        <f>+R134-S134</f>
        <v>0</v>
      </c>
      <c r="U134" s="12"/>
      <c r="V134" s="13"/>
      <c r="W134" s="14"/>
      <c r="X134" s="12">
        <f t="shared" si="20"/>
        <v>-63056</v>
      </c>
      <c r="Y134" s="13">
        <f t="shared" si="20"/>
        <v>1500</v>
      </c>
      <c r="Z134" s="14">
        <f t="shared" si="21"/>
        <v>-64556</v>
      </c>
    </row>
    <row r="135" spans="1:26" x14ac:dyDescent="0.25">
      <c r="A135" s="22" t="s">
        <v>148</v>
      </c>
      <c r="B135" s="29"/>
      <c r="C135" s="24">
        <f>SUM(C77:C134)</f>
        <v>1452162</v>
      </c>
      <c r="D135" s="25">
        <f t="shared" ref="D135:W135" si="22">SUM(D77:D134)</f>
        <v>1458902</v>
      </c>
      <c r="E135" s="26">
        <f t="shared" si="22"/>
        <v>-6740</v>
      </c>
      <c r="F135" s="24">
        <f t="shared" si="22"/>
        <v>629708</v>
      </c>
      <c r="G135" s="25">
        <f t="shared" si="22"/>
        <v>642000</v>
      </c>
      <c r="H135" s="26">
        <f t="shared" si="22"/>
        <v>-12292</v>
      </c>
      <c r="I135" s="24">
        <f t="shared" si="22"/>
        <v>688923</v>
      </c>
      <c r="J135" s="25">
        <f t="shared" si="22"/>
        <v>603350</v>
      </c>
      <c r="K135" s="26">
        <f t="shared" si="22"/>
        <v>85573</v>
      </c>
      <c r="L135" s="24">
        <f t="shared" si="22"/>
        <v>258623</v>
      </c>
      <c r="M135" s="25">
        <f t="shared" si="22"/>
        <v>380500</v>
      </c>
      <c r="N135" s="26">
        <f t="shared" si="22"/>
        <v>-121877</v>
      </c>
      <c r="O135" s="24">
        <f t="shared" si="22"/>
        <v>1728098</v>
      </c>
      <c r="P135" s="27">
        <f t="shared" si="22"/>
        <v>1154300</v>
      </c>
      <c r="Q135" s="26">
        <f t="shared" si="22"/>
        <v>649498</v>
      </c>
      <c r="R135" s="24">
        <f t="shared" si="22"/>
        <v>58828</v>
      </c>
      <c r="S135" s="25">
        <f t="shared" si="22"/>
        <v>39400</v>
      </c>
      <c r="T135" s="26">
        <f t="shared" si="22"/>
        <v>19428</v>
      </c>
      <c r="U135" s="24">
        <f t="shared" si="22"/>
        <v>40461</v>
      </c>
      <c r="V135" s="25">
        <f t="shared" si="22"/>
        <v>70300</v>
      </c>
      <c r="W135" s="26">
        <f t="shared" si="22"/>
        <v>-29839</v>
      </c>
      <c r="X135" s="24">
        <f t="shared" si="20"/>
        <v>4856803</v>
      </c>
      <c r="Y135" s="25">
        <f t="shared" si="20"/>
        <v>4348752</v>
      </c>
      <c r="Z135" s="26">
        <f t="shared" si="21"/>
        <v>508051</v>
      </c>
    </row>
    <row r="136" spans="1:26" x14ac:dyDescent="0.25">
      <c r="A136" s="22" t="s">
        <v>149</v>
      </c>
      <c r="B136" s="29"/>
      <c r="C136" s="24">
        <f>+C35+C62+C76+C135</f>
        <v>-44812</v>
      </c>
      <c r="D136" s="25">
        <f t="shared" ref="D136:W136" si="23">+D35+D62+D76+D135</f>
        <v>-106176</v>
      </c>
      <c r="E136" s="26">
        <f t="shared" si="23"/>
        <v>61364</v>
      </c>
      <c r="F136" s="24">
        <f t="shared" si="23"/>
        <v>90895</v>
      </c>
      <c r="G136" s="25">
        <f t="shared" si="23"/>
        <v>-3000</v>
      </c>
      <c r="H136" s="26">
        <f t="shared" si="23"/>
        <v>93895</v>
      </c>
      <c r="I136" s="24">
        <f t="shared" si="23"/>
        <v>5720</v>
      </c>
      <c r="J136" s="25">
        <f t="shared" si="23"/>
        <v>-250</v>
      </c>
      <c r="K136" s="26">
        <f t="shared" si="23"/>
        <v>5970</v>
      </c>
      <c r="L136" s="24">
        <f t="shared" si="23"/>
        <v>-155078</v>
      </c>
      <c r="M136" s="25">
        <f t="shared" si="23"/>
        <v>-1955</v>
      </c>
      <c r="N136" s="26">
        <f t="shared" si="23"/>
        <v>-153123</v>
      </c>
      <c r="O136" s="24">
        <f t="shared" si="23"/>
        <v>-72615</v>
      </c>
      <c r="P136" s="27">
        <f t="shared" si="23"/>
        <v>-100475</v>
      </c>
      <c r="Q136" s="26">
        <f t="shared" si="23"/>
        <v>103560</v>
      </c>
      <c r="R136" s="24">
        <f t="shared" si="23"/>
        <v>-45058</v>
      </c>
      <c r="S136" s="25">
        <f t="shared" si="23"/>
        <v>-1200</v>
      </c>
      <c r="T136" s="26">
        <f t="shared" si="23"/>
        <v>-43858</v>
      </c>
      <c r="U136" s="24">
        <f t="shared" si="23"/>
        <v>11703</v>
      </c>
      <c r="V136" s="25">
        <f t="shared" si="23"/>
        <v>-7427</v>
      </c>
      <c r="W136" s="26">
        <f t="shared" si="23"/>
        <v>19130</v>
      </c>
      <c r="X136" s="24">
        <f t="shared" si="20"/>
        <v>-209245</v>
      </c>
      <c r="Y136" s="25">
        <f t="shared" si="20"/>
        <v>-220483</v>
      </c>
      <c r="Z136" s="26">
        <f t="shared" si="21"/>
        <v>11238</v>
      </c>
    </row>
    <row r="137" spans="1:26" x14ac:dyDescent="0.25">
      <c r="A137" s="11">
        <v>8050</v>
      </c>
      <c r="B137" t="s">
        <v>150</v>
      </c>
      <c r="C137" s="12">
        <v>-34666</v>
      </c>
      <c r="D137" s="13"/>
      <c r="E137" s="14">
        <f t="shared" si="19"/>
        <v>-34666</v>
      </c>
      <c r="F137" s="12">
        <v>-10</v>
      </c>
      <c r="G137" s="13"/>
      <c r="H137" s="14">
        <f>+F137-G137</f>
        <v>-10</v>
      </c>
      <c r="I137" s="12"/>
      <c r="J137" s="13"/>
      <c r="K137" s="14"/>
      <c r="L137" s="12"/>
      <c r="M137" s="13"/>
      <c r="N137" s="14"/>
      <c r="O137" s="12"/>
      <c r="P137" s="19"/>
      <c r="Q137" s="14"/>
      <c r="R137" s="12"/>
      <c r="S137" s="13"/>
      <c r="T137" s="14"/>
      <c r="U137" s="12"/>
      <c r="V137" s="13"/>
      <c r="W137" s="14"/>
      <c r="X137" s="12">
        <f t="shared" si="20"/>
        <v>-34676</v>
      </c>
      <c r="Y137" s="13">
        <f t="shared" si="20"/>
        <v>0</v>
      </c>
      <c r="Z137" s="14">
        <f t="shared" si="21"/>
        <v>-34676</v>
      </c>
    </row>
    <row r="138" spans="1:26" x14ac:dyDescent="0.25">
      <c r="A138" s="11">
        <v>8153</v>
      </c>
      <c r="B138" t="s">
        <v>151</v>
      </c>
      <c r="C138" s="12">
        <v>96445</v>
      </c>
      <c r="D138" s="13">
        <v>96445</v>
      </c>
      <c r="E138" s="14">
        <f t="shared" si="19"/>
        <v>0</v>
      </c>
      <c r="F138" s="12"/>
      <c r="G138" s="13"/>
      <c r="H138" s="14"/>
      <c r="I138" s="12"/>
      <c r="J138" s="13"/>
      <c r="K138" s="14"/>
      <c r="L138" s="12"/>
      <c r="M138" s="13"/>
      <c r="N138" s="14"/>
      <c r="O138" s="12"/>
      <c r="P138" s="19"/>
      <c r="Q138" s="14"/>
      <c r="R138" s="12"/>
      <c r="S138" s="13"/>
      <c r="T138" s="14"/>
      <c r="U138" s="12"/>
      <c r="V138" s="13"/>
      <c r="W138" s="14"/>
      <c r="X138" s="12">
        <f t="shared" si="20"/>
        <v>96445</v>
      </c>
      <c r="Y138" s="13">
        <f t="shared" si="20"/>
        <v>96445</v>
      </c>
      <c r="Z138" s="14">
        <f t="shared" si="21"/>
        <v>0</v>
      </c>
    </row>
    <row r="139" spans="1:26" x14ac:dyDescent="0.25">
      <c r="A139" s="11">
        <v>8155</v>
      </c>
      <c r="B139" t="s">
        <v>152</v>
      </c>
      <c r="C139" s="12">
        <v>6423</v>
      </c>
      <c r="D139" s="13"/>
      <c r="E139" s="14">
        <f t="shared" si="19"/>
        <v>6423</v>
      </c>
      <c r="F139" s="12">
        <v>4367</v>
      </c>
      <c r="G139" s="13"/>
      <c r="H139" s="14">
        <f>+F139-G139</f>
        <v>4367</v>
      </c>
      <c r="I139" s="12"/>
      <c r="J139" s="13"/>
      <c r="K139" s="14"/>
      <c r="L139" s="12"/>
      <c r="M139" s="13"/>
      <c r="N139" s="14"/>
      <c r="O139" s="12"/>
      <c r="P139" s="19"/>
      <c r="Q139" s="14"/>
      <c r="R139" s="12"/>
      <c r="S139" s="13"/>
      <c r="T139" s="14"/>
      <c r="U139" s="12">
        <v>35</v>
      </c>
      <c r="V139" s="13"/>
      <c r="W139" s="14">
        <f>+U139-V139</f>
        <v>35</v>
      </c>
      <c r="X139" s="12">
        <f t="shared" si="20"/>
        <v>10825</v>
      </c>
      <c r="Y139" s="13">
        <f t="shared" si="20"/>
        <v>0</v>
      </c>
      <c r="Z139" s="14">
        <f t="shared" si="21"/>
        <v>10825</v>
      </c>
    </row>
    <row r="140" spans="1:26" x14ac:dyDescent="0.25">
      <c r="A140" s="22" t="s">
        <v>153</v>
      </c>
      <c r="B140" s="30"/>
      <c r="C140" s="24">
        <f>SUM(C137:C139)</f>
        <v>68202</v>
      </c>
      <c r="D140" s="25">
        <f t="shared" ref="D140:W140" si="24">SUM(D137:D139)</f>
        <v>96445</v>
      </c>
      <c r="E140" s="26">
        <f t="shared" si="24"/>
        <v>-28243</v>
      </c>
      <c r="F140" s="24">
        <f t="shared" si="24"/>
        <v>4357</v>
      </c>
      <c r="G140" s="25">
        <f t="shared" si="24"/>
        <v>0</v>
      </c>
      <c r="H140" s="26">
        <f t="shared" si="24"/>
        <v>4357</v>
      </c>
      <c r="I140" s="24">
        <f t="shared" si="24"/>
        <v>0</v>
      </c>
      <c r="J140" s="25">
        <f t="shared" si="24"/>
        <v>0</v>
      </c>
      <c r="K140" s="26">
        <f t="shared" si="24"/>
        <v>0</v>
      </c>
      <c r="L140" s="24">
        <f t="shared" si="24"/>
        <v>0</v>
      </c>
      <c r="M140" s="25">
        <f t="shared" si="24"/>
        <v>0</v>
      </c>
      <c r="N140" s="26">
        <f t="shared" si="24"/>
        <v>0</v>
      </c>
      <c r="O140" s="24">
        <f t="shared" si="24"/>
        <v>0</v>
      </c>
      <c r="P140" s="27">
        <f t="shared" si="24"/>
        <v>0</v>
      </c>
      <c r="Q140" s="26">
        <f t="shared" si="24"/>
        <v>0</v>
      </c>
      <c r="R140" s="24">
        <f t="shared" si="24"/>
        <v>0</v>
      </c>
      <c r="S140" s="25">
        <f t="shared" si="24"/>
        <v>0</v>
      </c>
      <c r="T140" s="26">
        <f t="shared" si="24"/>
        <v>0</v>
      </c>
      <c r="U140" s="24">
        <f t="shared" si="24"/>
        <v>35</v>
      </c>
      <c r="V140" s="25">
        <f t="shared" si="24"/>
        <v>0</v>
      </c>
      <c r="W140" s="26">
        <f t="shared" si="24"/>
        <v>35</v>
      </c>
      <c r="X140" s="24">
        <f t="shared" si="20"/>
        <v>72594</v>
      </c>
      <c r="Y140" s="25">
        <f t="shared" si="20"/>
        <v>96445</v>
      </c>
      <c r="Z140" s="26">
        <f t="shared" si="21"/>
        <v>-23851</v>
      </c>
    </row>
    <row r="141" spans="1:26" x14ac:dyDescent="0.25">
      <c r="A141" s="31" t="s">
        <v>154</v>
      </c>
      <c r="B141" s="32"/>
      <c r="C141" s="33">
        <f>+C136+C140</f>
        <v>23390</v>
      </c>
      <c r="D141" s="34">
        <f t="shared" ref="D141:W141" si="25">+D136+D140</f>
        <v>-9731</v>
      </c>
      <c r="E141" s="35">
        <f t="shared" si="25"/>
        <v>33121</v>
      </c>
      <c r="F141" s="33">
        <f t="shared" si="25"/>
        <v>95252</v>
      </c>
      <c r="G141" s="34">
        <f t="shared" si="25"/>
        <v>-3000</v>
      </c>
      <c r="H141" s="35">
        <f t="shared" si="25"/>
        <v>98252</v>
      </c>
      <c r="I141" s="33">
        <f t="shared" si="25"/>
        <v>5720</v>
      </c>
      <c r="J141" s="34">
        <f t="shared" si="25"/>
        <v>-250</v>
      </c>
      <c r="K141" s="35">
        <f t="shared" si="25"/>
        <v>5970</v>
      </c>
      <c r="L141" s="33">
        <f t="shared" si="25"/>
        <v>-155078</v>
      </c>
      <c r="M141" s="34">
        <f t="shared" si="25"/>
        <v>-1955</v>
      </c>
      <c r="N141" s="35">
        <f t="shared" si="25"/>
        <v>-153123</v>
      </c>
      <c r="O141" s="33">
        <f t="shared" si="25"/>
        <v>-72615</v>
      </c>
      <c r="P141" s="36">
        <f t="shared" si="25"/>
        <v>-100475</v>
      </c>
      <c r="Q141" s="37">
        <f t="shared" si="25"/>
        <v>103560</v>
      </c>
      <c r="R141" s="33">
        <f t="shared" si="25"/>
        <v>-45058</v>
      </c>
      <c r="S141" s="34">
        <f t="shared" si="25"/>
        <v>-1200</v>
      </c>
      <c r="T141" s="35">
        <f t="shared" si="25"/>
        <v>-43858</v>
      </c>
      <c r="U141" s="33">
        <f t="shared" si="25"/>
        <v>11738</v>
      </c>
      <c r="V141" s="34">
        <f t="shared" si="25"/>
        <v>-7427</v>
      </c>
      <c r="W141" s="35">
        <f t="shared" si="25"/>
        <v>19165</v>
      </c>
      <c r="X141" s="33">
        <f t="shared" si="20"/>
        <v>-136651</v>
      </c>
      <c r="Y141" s="34">
        <f t="shared" si="20"/>
        <v>-124038</v>
      </c>
      <c r="Z141" s="35">
        <f t="shared" si="21"/>
        <v>-12613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C68D9-8A62-4316-B136-FDBB63EC8F2C}">
  <dimension ref="A1:BL128"/>
  <sheetViews>
    <sheetView tabSelected="1" topLeftCell="A3" workbookViewId="0">
      <selection activeCell="N28" sqref="N28"/>
    </sheetView>
  </sheetViews>
  <sheetFormatPr baseColWidth="10" defaultRowHeight="15" x14ac:dyDescent="0.25"/>
  <cols>
    <col min="1" max="1" width="30.28515625" bestFit="1" customWidth="1"/>
    <col min="2" max="2" width="44.7109375" bestFit="1" customWidth="1"/>
    <col min="27" max="64" width="11.42578125" style="38"/>
  </cols>
  <sheetData>
    <row r="1" spans="1:26" s="38" customFormat="1" x14ac:dyDescent="0.25"/>
    <row r="2" spans="1:26" s="38" customFormat="1" x14ac:dyDescent="0.25">
      <c r="A2"/>
    </row>
    <row r="3" spans="1:26" s="38" customFormat="1" ht="21" x14ac:dyDescent="0.35">
      <c r="B3" s="45" t="s">
        <v>176</v>
      </c>
    </row>
    <row r="4" spans="1:26" s="38" customFormat="1" ht="21" x14ac:dyDescent="0.35">
      <c r="B4" s="45" t="s">
        <v>177</v>
      </c>
    </row>
    <row r="5" spans="1:26" s="38" customFormat="1" x14ac:dyDescent="0.25"/>
    <row r="6" spans="1:26" s="38" customFormat="1" x14ac:dyDescent="0.25"/>
    <row r="7" spans="1:26" s="38" customFormat="1" x14ac:dyDescent="0.25"/>
    <row r="8" spans="1:26" ht="18.75" x14ac:dyDescent="0.3">
      <c r="A8" s="1"/>
      <c r="B8" s="2"/>
      <c r="C8" s="3"/>
      <c r="D8" s="4" t="s">
        <v>0</v>
      </c>
      <c r="E8" s="2"/>
      <c r="F8" s="3"/>
      <c r="G8" s="3" t="s">
        <v>1</v>
      </c>
      <c r="H8" s="2"/>
      <c r="I8" s="3"/>
      <c r="J8" s="3" t="s">
        <v>2</v>
      </c>
      <c r="K8" s="2"/>
      <c r="L8" s="3"/>
      <c r="M8" s="3" t="s">
        <v>3</v>
      </c>
      <c r="N8" s="2"/>
      <c r="O8" s="3"/>
      <c r="P8" s="5" t="s">
        <v>4</v>
      </c>
      <c r="Q8" s="2"/>
      <c r="R8" s="3"/>
      <c r="S8" s="3" t="s">
        <v>5</v>
      </c>
      <c r="T8" s="3"/>
      <c r="U8" s="3"/>
      <c r="V8" s="3" t="s">
        <v>6</v>
      </c>
      <c r="W8" s="3"/>
      <c r="X8" s="3"/>
      <c r="Y8" s="3" t="s">
        <v>7</v>
      </c>
      <c r="Z8" s="3"/>
    </row>
    <row r="9" spans="1:26" ht="30" x14ac:dyDescent="0.25">
      <c r="A9" s="6" t="s">
        <v>8</v>
      </c>
      <c r="B9" s="7"/>
      <c r="C9" s="8" t="s">
        <v>10</v>
      </c>
      <c r="D9" s="8" t="s">
        <v>11</v>
      </c>
      <c r="E9" s="7" t="s">
        <v>12</v>
      </c>
      <c r="F9" s="8" t="s">
        <v>13</v>
      </c>
      <c r="G9" s="8" t="s">
        <v>11</v>
      </c>
      <c r="H9" s="7" t="s">
        <v>12</v>
      </c>
      <c r="I9" s="8" t="s">
        <v>13</v>
      </c>
      <c r="J9" s="8" t="s">
        <v>14</v>
      </c>
      <c r="K9" s="7" t="s">
        <v>12</v>
      </c>
      <c r="L9" s="8" t="s">
        <v>13</v>
      </c>
      <c r="M9" s="8" t="s">
        <v>11</v>
      </c>
      <c r="N9" s="7" t="s">
        <v>12</v>
      </c>
      <c r="O9" s="8" t="s">
        <v>13</v>
      </c>
      <c r="P9" s="9" t="s">
        <v>11</v>
      </c>
      <c r="Q9" s="7" t="s">
        <v>15</v>
      </c>
      <c r="R9" s="8" t="s">
        <v>13</v>
      </c>
      <c r="S9" s="8" t="s">
        <v>11</v>
      </c>
      <c r="T9" s="10" t="s">
        <v>15</v>
      </c>
      <c r="U9" s="8" t="s">
        <v>13</v>
      </c>
      <c r="V9" s="8" t="s">
        <v>11</v>
      </c>
      <c r="W9" s="8" t="s">
        <v>12</v>
      </c>
      <c r="X9" s="8" t="s">
        <v>13</v>
      </c>
      <c r="Y9" s="8" t="s">
        <v>11</v>
      </c>
      <c r="Z9" s="8" t="s">
        <v>12</v>
      </c>
    </row>
    <row r="10" spans="1:26" x14ac:dyDescent="0.25">
      <c r="A10" s="22" t="s">
        <v>48</v>
      </c>
      <c r="B10" s="23"/>
      <c r="C10" s="24">
        <v>-3098318</v>
      </c>
      <c r="D10" s="25">
        <v>-3100000</v>
      </c>
      <c r="E10" s="26">
        <v>1682</v>
      </c>
      <c r="F10" s="24">
        <v>-1369730</v>
      </c>
      <c r="G10" s="25">
        <v>-1635000</v>
      </c>
      <c r="H10" s="26">
        <v>265270</v>
      </c>
      <c r="I10" s="24">
        <v>-1197725</v>
      </c>
      <c r="J10" s="25">
        <v>-1191500</v>
      </c>
      <c r="K10" s="26">
        <v>-6225</v>
      </c>
      <c r="L10" s="24">
        <v>-733870</v>
      </c>
      <c r="M10" s="25">
        <v>-785455</v>
      </c>
      <c r="N10" s="26">
        <v>51585</v>
      </c>
      <c r="O10" s="24">
        <v>-5181407</v>
      </c>
      <c r="P10" s="27">
        <v>-5527253</v>
      </c>
      <c r="Q10" s="26">
        <v>345846</v>
      </c>
      <c r="R10" s="24">
        <v>-185577</v>
      </c>
      <c r="S10" s="25">
        <v>-166000</v>
      </c>
      <c r="T10" s="26">
        <v>-19577</v>
      </c>
      <c r="U10" s="24">
        <v>-95850</v>
      </c>
      <c r="V10" s="25">
        <v>-170000</v>
      </c>
      <c r="W10" s="26">
        <v>74150</v>
      </c>
      <c r="X10" s="24">
        <v>-11862477</v>
      </c>
      <c r="Y10" s="25">
        <v>-12575208</v>
      </c>
      <c r="Z10" s="26">
        <v>712731</v>
      </c>
    </row>
    <row r="11" spans="1:26" x14ac:dyDescent="0.25">
      <c r="A11" s="22" t="s">
        <v>75</v>
      </c>
      <c r="B11" s="29"/>
      <c r="C11" s="24">
        <v>396532</v>
      </c>
      <c r="D11" s="25">
        <v>273922</v>
      </c>
      <c r="E11" s="26">
        <v>122610</v>
      </c>
      <c r="F11" s="24">
        <v>790917</v>
      </c>
      <c r="G11" s="25">
        <v>970000</v>
      </c>
      <c r="H11" s="26">
        <v>-179083</v>
      </c>
      <c r="I11" s="24">
        <v>287496</v>
      </c>
      <c r="J11" s="25">
        <v>357900</v>
      </c>
      <c r="K11" s="26">
        <v>-70404</v>
      </c>
      <c r="L11" s="24">
        <v>320169</v>
      </c>
      <c r="M11" s="25">
        <v>403000</v>
      </c>
      <c r="N11" s="26">
        <v>-82831</v>
      </c>
      <c r="O11" s="24">
        <v>3168236</v>
      </c>
      <c r="P11" s="27">
        <v>4272478</v>
      </c>
      <c r="Q11" s="26">
        <v>-1104242</v>
      </c>
      <c r="R11" s="24">
        <v>43419</v>
      </c>
      <c r="S11" s="25">
        <v>125400</v>
      </c>
      <c r="T11" s="26">
        <v>-81981</v>
      </c>
      <c r="U11" s="24">
        <v>61092</v>
      </c>
      <c r="V11" s="25">
        <v>86273</v>
      </c>
      <c r="W11" s="26">
        <v>-25181</v>
      </c>
      <c r="X11" s="24">
        <v>5067861</v>
      </c>
      <c r="Y11" s="25">
        <v>6488973</v>
      </c>
      <c r="Z11" s="26">
        <v>-1421112</v>
      </c>
    </row>
    <row r="12" spans="1:26" x14ac:dyDescent="0.25">
      <c r="A12" s="22" t="s">
        <v>89</v>
      </c>
      <c r="B12" s="29"/>
      <c r="C12" s="24">
        <v>1204812</v>
      </c>
      <c r="D12" s="25">
        <v>1261000</v>
      </c>
      <c r="E12" s="26">
        <v>-56188</v>
      </c>
      <c r="F12" s="24">
        <v>40000</v>
      </c>
      <c r="G12" s="25">
        <v>20000</v>
      </c>
      <c r="H12" s="26">
        <v>20000</v>
      </c>
      <c r="I12" s="24">
        <v>227026</v>
      </c>
      <c r="J12" s="25">
        <v>230000</v>
      </c>
      <c r="K12" s="26">
        <v>-2974</v>
      </c>
      <c r="L12" s="24">
        <v>0</v>
      </c>
      <c r="M12" s="25">
        <v>0</v>
      </c>
      <c r="N12" s="26">
        <v>0</v>
      </c>
      <c r="O12" s="24">
        <v>212458</v>
      </c>
      <c r="P12" s="27">
        <v>0</v>
      </c>
      <c r="Q12" s="26">
        <v>212458</v>
      </c>
      <c r="R12" s="24">
        <v>38272</v>
      </c>
      <c r="S12" s="25">
        <v>0</v>
      </c>
      <c r="T12" s="26">
        <v>38272</v>
      </c>
      <c r="U12" s="24">
        <v>6000</v>
      </c>
      <c r="V12" s="25">
        <v>6000</v>
      </c>
      <c r="W12" s="26">
        <v>0</v>
      </c>
      <c r="X12" s="24">
        <v>1728568</v>
      </c>
      <c r="Y12" s="25">
        <v>1517000</v>
      </c>
      <c r="Z12" s="26">
        <v>211568</v>
      </c>
    </row>
    <row r="13" spans="1:26" x14ac:dyDescent="0.25">
      <c r="A13" s="22" t="s">
        <v>148</v>
      </c>
      <c r="B13" s="29"/>
      <c r="C13" s="24">
        <v>1452162</v>
      </c>
      <c r="D13" s="25">
        <v>1458902</v>
      </c>
      <c r="E13" s="26">
        <v>-6740</v>
      </c>
      <c r="F13" s="24">
        <v>629708</v>
      </c>
      <c r="G13" s="25">
        <v>642000</v>
      </c>
      <c r="H13" s="26">
        <v>-12292</v>
      </c>
      <c r="I13" s="24">
        <v>688923</v>
      </c>
      <c r="J13" s="25">
        <v>603350</v>
      </c>
      <c r="K13" s="26">
        <v>85573</v>
      </c>
      <c r="L13" s="24">
        <v>258623</v>
      </c>
      <c r="M13" s="25">
        <v>380500</v>
      </c>
      <c r="N13" s="26">
        <v>-121877</v>
      </c>
      <c r="O13" s="24">
        <v>1728098</v>
      </c>
      <c r="P13" s="27">
        <v>1154300</v>
      </c>
      <c r="Q13" s="26">
        <v>649498</v>
      </c>
      <c r="R13" s="24">
        <v>58828</v>
      </c>
      <c r="S13" s="25">
        <v>39400</v>
      </c>
      <c r="T13" s="26">
        <v>19428</v>
      </c>
      <c r="U13" s="24">
        <v>40461</v>
      </c>
      <c r="V13" s="25">
        <v>70300</v>
      </c>
      <c r="W13" s="26">
        <v>-29839</v>
      </c>
      <c r="X13" s="24">
        <v>4856803</v>
      </c>
      <c r="Y13" s="25">
        <v>4348752</v>
      </c>
      <c r="Z13" s="26">
        <v>508051</v>
      </c>
    </row>
    <row r="14" spans="1:26" x14ac:dyDescent="0.25">
      <c r="A14" s="22" t="s">
        <v>149</v>
      </c>
      <c r="B14" s="29"/>
      <c r="C14" s="24">
        <v>-44812</v>
      </c>
      <c r="D14" s="25">
        <v>-106176</v>
      </c>
      <c r="E14" s="26">
        <v>61364</v>
      </c>
      <c r="F14" s="24">
        <v>90895</v>
      </c>
      <c r="G14" s="25">
        <v>-3000</v>
      </c>
      <c r="H14" s="26">
        <v>93895</v>
      </c>
      <c r="I14" s="24">
        <v>5720</v>
      </c>
      <c r="J14" s="25">
        <v>-250</v>
      </c>
      <c r="K14" s="26">
        <v>5970</v>
      </c>
      <c r="L14" s="24">
        <v>-155078</v>
      </c>
      <c r="M14" s="25">
        <v>-1955</v>
      </c>
      <c r="N14" s="26">
        <v>-153123</v>
      </c>
      <c r="O14" s="24">
        <v>-72615</v>
      </c>
      <c r="P14" s="27">
        <v>-100475</v>
      </c>
      <c r="Q14" s="26">
        <v>103560</v>
      </c>
      <c r="R14" s="24">
        <v>-45058</v>
      </c>
      <c r="S14" s="25">
        <v>-1200</v>
      </c>
      <c r="T14" s="26">
        <v>-43858</v>
      </c>
      <c r="U14" s="24">
        <v>11703</v>
      </c>
      <c r="V14" s="25">
        <v>-7427</v>
      </c>
      <c r="W14" s="26">
        <v>19130</v>
      </c>
      <c r="X14" s="24">
        <v>-209245</v>
      </c>
      <c r="Y14" s="25">
        <v>-220483</v>
      </c>
      <c r="Z14" s="26">
        <v>11238</v>
      </c>
    </row>
    <row r="15" spans="1:26" x14ac:dyDescent="0.25">
      <c r="A15" s="22" t="s">
        <v>153</v>
      </c>
      <c r="B15" s="30"/>
      <c r="C15" s="24">
        <v>68202</v>
      </c>
      <c r="D15" s="25">
        <v>96445</v>
      </c>
      <c r="E15" s="26">
        <v>-28243</v>
      </c>
      <c r="F15" s="24">
        <v>4357</v>
      </c>
      <c r="G15" s="25">
        <v>0</v>
      </c>
      <c r="H15" s="26">
        <v>4357</v>
      </c>
      <c r="I15" s="24">
        <v>0</v>
      </c>
      <c r="J15" s="25">
        <v>0</v>
      </c>
      <c r="K15" s="26">
        <v>0</v>
      </c>
      <c r="L15" s="24">
        <v>0</v>
      </c>
      <c r="M15" s="25">
        <v>0</v>
      </c>
      <c r="N15" s="26">
        <v>0</v>
      </c>
      <c r="O15" s="24">
        <v>0</v>
      </c>
      <c r="P15" s="27">
        <v>0</v>
      </c>
      <c r="Q15" s="26">
        <v>0</v>
      </c>
      <c r="R15" s="24">
        <v>0</v>
      </c>
      <c r="S15" s="25">
        <v>0</v>
      </c>
      <c r="T15" s="26">
        <v>0</v>
      </c>
      <c r="U15" s="24">
        <v>35</v>
      </c>
      <c r="V15" s="25">
        <v>0</v>
      </c>
      <c r="W15" s="26">
        <v>35</v>
      </c>
      <c r="X15" s="24">
        <v>72594</v>
      </c>
      <c r="Y15" s="25">
        <v>96445</v>
      </c>
      <c r="Z15" s="26">
        <v>-23851</v>
      </c>
    </row>
    <row r="16" spans="1:26" x14ac:dyDescent="0.25">
      <c r="A16" s="31" t="s">
        <v>154</v>
      </c>
      <c r="B16" s="32"/>
      <c r="C16" s="33">
        <v>23390</v>
      </c>
      <c r="D16" s="34">
        <v>-9731</v>
      </c>
      <c r="E16" s="35">
        <v>33121</v>
      </c>
      <c r="F16" s="33">
        <v>95252</v>
      </c>
      <c r="G16" s="34">
        <v>-3000</v>
      </c>
      <c r="H16" s="35">
        <v>98252</v>
      </c>
      <c r="I16" s="33">
        <v>5720</v>
      </c>
      <c r="J16" s="34">
        <v>-250</v>
      </c>
      <c r="K16" s="35">
        <v>5970</v>
      </c>
      <c r="L16" s="33">
        <v>-155078</v>
      </c>
      <c r="M16" s="34">
        <v>-1955</v>
      </c>
      <c r="N16" s="35">
        <v>-153123</v>
      </c>
      <c r="O16" s="33">
        <v>-72615</v>
      </c>
      <c r="P16" s="36">
        <v>-100475</v>
      </c>
      <c r="Q16" s="37">
        <v>103560</v>
      </c>
      <c r="R16" s="33">
        <v>-45058</v>
      </c>
      <c r="S16" s="34">
        <v>-1200</v>
      </c>
      <c r="T16" s="35">
        <v>-43858</v>
      </c>
      <c r="U16" s="33">
        <v>11738</v>
      </c>
      <c r="V16" s="34">
        <v>-7427</v>
      </c>
      <c r="W16" s="35">
        <v>19165</v>
      </c>
      <c r="X16" s="33">
        <v>-136651</v>
      </c>
      <c r="Y16" s="34">
        <v>-124038</v>
      </c>
      <c r="Z16" s="35">
        <v>-12613</v>
      </c>
    </row>
    <row r="17" spans="1:2" s="38" customFormat="1" x14ac:dyDescent="0.25"/>
    <row r="18" spans="1:2" s="38" customFormat="1" x14ac:dyDescent="0.25"/>
    <row r="19" spans="1:2" s="38" customFormat="1" x14ac:dyDescent="0.25">
      <c r="A19" s="39" t="s">
        <v>155</v>
      </c>
    </row>
    <row r="20" spans="1:2" s="38" customFormat="1" x14ac:dyDescent="0.25">
      <c r="A20" s="40"/>
    </row>
    <row r="21" spans="1:2" s="38" customFormat="1" x14ac:dyDescent="0.25">
      <c r="A21" s="41" t="s">
        <v>156</v>
      </c>
      <c r="B21" s="42">
        <v>75000</v>
      </c>
    </row>
    <row r="22" spans="1:2" s="38" customFormat="1" x14ac:dyDescent="0.25">
      <c r="A22" s="41" t="s">
        <v>157</v>
      </c>
      <c r="B22" s="42">
        <v>25000</v>
      </c>
    </row>
    <row r="23" spans="1:2" s="38" customFormat="1" x14ac:dyDescent="0.25">
      <c r="A23" s="41" t="s">
        <v>158</v>
      </c>
      <c r="B23" s="42">
        <v>50000</v>
      </c>
    </row>
    <row r="24" spans="1:2" s="38" customFormat="1" ht="15.75" thickBot="1" x14ac:dyDescent="0.3">
      <c r="A24" s="43" t="s">
        <v>159</v>
      </c>
      <c r="B24" s="44">
        <f>SUM(B21:B23)</f>
        <v>150000</v>
      </c>
    </row>
    <row r="25" spans="1:2" s="38" customFormat="1" x14ac:dyDescent="0.25">
      <c r="A25" s="39"/>
    </row>
    <row r="26" spans="1:2" s="38" customFormat="1" x14ac:dyDescent="0.25">
      <c r="A26" s="39" t="s">
        <v>160</v>
      </c>
    </row>
    <row r="27" spans="1:2" s="38" customFormat="1" x14ac:dyDescent="0.25">
      <c r="A27" s="39"/>
    </row>
    <row r="28" spans="1:2" s="38" customFormat="1" x14ac:dyDescent="0.25">
      <c r="A28" s="41" t="s">
        <v>161</v>
      </c>
    </row>
    <row r="29" spans="1:2" s="38" customFormat="1" x14ac:dyDescent="0.25">
      <c r="A29" s="41" t="s">
        <v>162</v>
      </c>
      <c r="B29" s="38" t="s">
        <v>163</v>
      </c>
    </row>
    <row r="30" spans="1:2" s="38" customFormat="1" x14ac:dyDescent="0.25">
      <c r="A30" s="40"/>
    </row>
    <row r="31" spans="1:2" s="38" customFormat="1" x14ac:dyDescent="0.25">
      <c r="A31" s="41" t="s">
        <v>164</v>
      </c>
      <c r="B31" s="38" t="s">
        <v>165</v>
      </c>
    </row>
    <row r="32" spans="1:2" s="38" customFormat="1" x14ac:dyDescent="0.25">
      <c r="A32" s="41" t="s">
        <v>166</v>
      </c>
      <c r="B32" s="38" t="s">
        <v>167</v>
      </c>
    </row>
    <row r="33" spans="1:2" s="38" customFormat="1" x14ac:dyDescent="0.25">
      <c r="A33" s="40"/>
    </row>
    <row r="34" spans="1:2" s="38" customFormat="1" x14ac:dyDescent="0.25">
      <c r="A34" s="41" t="s">
        <v>168</v>
      </c>
      <c r="B34" s="38" t="s">
        <v>169</v>
      </c>
    </row>
    <row r="35" spans="1:2" s="38" customFormat="1" x14ac:dyDescent="0.25">
      <c r="A35" s="41" t="s">
        <v>170</v>
      </c>
      <c r="B35" s="38" t="s">
        <v>171</v>
      </c>
    </row>
    <row r="36" spans="1:2" s="38" customFormat="1" x14ac:dyDescent="0.25">
      <c r="A36" s="41" t="s">
        <v>172</v>
      </c>
    </row>
    <row r="37" spans="1:2" s="38" customFormat="1" x14ac:dyDescent="0.25">
      <c r="A37" s="40"/>
    </row>
    <row r="38" spans="1:2" s="38" customFormat="1" x14ac:dyDescent="0.25">
      <c r="A38" s="41" t="s">
        <v>173</v>
      </c>
    </row>
    <row r="39" spans="1:2" s="38" customFormat="1" x14ac:dyDescent="0.25">
      <c r="A39" s="41" t="s">
        <v>174</v>
      </c>
    </row>
    <row r="40" spans="1:2" s="38" customFormat="1" x14ac:dyDescent="0.25">
      <c r="A40" s="41" t="s">
        <v>175</v>
      </c>
    </row>
    <row r="41" spans="1:2" s="38" customFormat="1" x14ac:dyDescent="0.25">
      <c r="A41" s="40"/>
    </row>
    <row r="42" spans="1:2" s="38" customFormat="1" x14ac:dyDescent="0.25"/>
    <row r="43" spans="1:2" s="38" customFormat="1" x14ac:dyDescent="0.25"/>
    <row r="44" spans="1:2" s="38" customFormat="1" x14ac:dyDescent="0.25"/>
    <row r="45" spans="1:2" s="38" customFormat="1" x14ac:dyDescent="0.25"/>
    <row r="46" spans="1:2" s="38" customFormat="1" x14ac:dyDescent="0.25"/>
    <row r="47" spans="1:2" s="38" customFormat="1" x14ac:dyDescent="0.25"/>
    <row r="48" spans="1:2" s="38" customFormat="1" x14ac:dyDescent="0.25"/>
    <row r="49" s="38" customFormat="1" x14ac:dyDescent="0.25"/>
    <row r="50" s="38" customFormat="1" x14ac:dyDescent="0.25"/>
    <row r="51" s="38" customFormat="1" x14ac:dyDescent="0.25"/>
    <row r="52" s="38" customFormat="1" x14ac:dyDescent="0.25"/>
    <row r="53" s="38" customFormat="1" x14ac:dyDescent="0.25"/>
    <row r="54" s="38" customFormat="1" x14ac:dyDescent="0.25"/>
    <row r="55" s="38" customFormat="1" x14ac:dyDescent="0.25"/>
    <row r="56" s="38" customFormat="1" x14ac:dyDescent="0.25"/>
    <row r="57" s="38" customFormat="1" x14ac:dyDescent="0.25"/>
    <row r="58" s="38" customFormat="1" x14ac:dyDescent="0.25"/>
    <row r="59" s="38" customFormat="1" x14ac:dyDescent="0.25"/>
    <row r="60" s="38" customFormat="1" x14ac:dyDescent="0.25"/>
    <row r="61" s="38" customFormat="1" x14ac:dyDescent="0.25"/>
    <row r="62" s="38" customFormat="1" x14ac:dyDescent="0.25"/>
    <row r="63" s="38" customFormat="1" x14ac:dyDescent="0.25"/>
    <row r="64" s="38" customFormat="1" x14ac:dyDescent="0.25"/>
    <row r="65" s="38" customFormat="1" x14ac:dyDescent="0.25"/>
    <row r="66" s="38" customFormat="1" x14ac:dyDescent="0.25"/>
    <row r="67" s="38" customFormat="1" x14ac:dyDescent="0.25"/>
    <row r="68" s="38" customFormat="1" x14ac:dyDescent="0.25"/>
    <row r="69" s="38" customFormat="1" x14ac:dyDescent="0.25"/>
    <row r="70" s="38" customFormat="1" x14ac:dyDescent="0.25"/>
    <row r="71" s="38" customFormat="1" x14ac:dyDescent="0.25"/>
    <row r="72" s="38" customFormat="1" x14ac:dyDescent="0.25"/>
    <row r="73" s="38" customFormat="1" x14ac:dyDescent="0.25"/>
    <row r="74" s="38" customFormat="1" x14ac:dyDescent="0.25"/>
    <row r="75" s="38" customFormat="1" x14ac:dyDescent="0.25"/>
    <row r="76" s="38" customFormat="1" x14ac:dyDescent="0.25"/>
    <row r="77" s="38" customFormat="1" x14ac:dyDescent="0.25"/>
    <row r="78" s="38" customFormat="1" x14ac:dyDescent="0.25"/>
    <row r="79" s="38" customFormat="1" x14ac:dyDescent="0.25"/>
    <row r="80" s="38" customFormat="1" x14ac:dyDescent="0.25"/>
    <row r="81" s="38" customFormat="1" x14ac:dyDescent="0.25"/>
    <row r="82" s="38" customFormat="1" x14ac:dyDescent="0.25"/>
    <row r="83" s="38" customFormat="1" x14ac:dyDescent="0.25"/>
    <row r="84" s="38" customFormat="1" x14ac:dyDescent="0.25"/>
    <row r="85" s="38" customFormat="1" x14ac:dyDescent="0.25"/>
    <row r="86" s="38" customFormat="1" x14ac:dyDescent="0.25"/>
    <row r="87" s="38" customFormat="1" x14ac:dyDescent="0.25"/>
    <row r="88" s="38" customFormat="1" x14ac:dyDescent="0.25"/>
    <row r="89" s="38" customFormat="1" x14ac:dyDescent="0.25"/>
    <row r="90" s="38" customFormat="1" x14ac:dyDescent="0.25"/>
    <row r="91" s="38" customFormat="1" x14ac:dyDescent="0.25"/>
    <row r="92" s="38" customFormat="1" x14ac:dyDescent="0.25"/>
    <row r="93" s="38" customFormat="1" x14ac:dyDescent="0.25"/>
    <row r="94" s="38" customFormat="1" x14ac:dyDescent="0.25"/>
    <row r="95" s="38" customFormat="1" x14ac:dyDescent="0.25"/>
    <row r="96" s="38" customFormat="1" x14ac:dyDescent="0.25"/>
    <row r="97" s="38" customFormat="1" x14ac:dyDescent="0.25"/>
    <row r="98" s="38" customFormat="1" x14ac:dyDescent="0.25"/>
    <row r="99" s="38" customFormat="1" x14ac:dyDescent="0.25"/>
    <row r="100" s="38" customFormat="1" x14ac:dyDescent="0.25"/>
    <row r="101" s="38" customFormat="1" x14ac:dyDescent="0.25"/>
    <row r="102" s="38" customFormat="1" x14ac:dyDescent="0.25"/>
    <row r="103" s="38" customFormat="1" x14ac:dyDescent="0.25"/>
    <row r="104" s="38" customFormat="1" x14ac:dyDescent="0.25"/>
    <row r="105" s="38" customFormat="1" x14ac:dyDescent="0.25"/>
    <row r="106" s="38" customFormat="1" x14ac:dyDescent="0.25"/>
    <row r="107" s="38" customFormat="1" x14ac:dyDescent="0.25"/>
    <row r="108" s="38" customFormat="1" x14ac:dyDescent="0.25"/>
    <row r="109" s="38" customFormat="1" x14ac:dyDescent="0.25"/>
    <row r="110" s="38" customFormat="1" x14ac:dyDescent="0.25"/>
    <row r="111" s="38" customFormat="1" x14ac:dyDescent="0.25"/>
    <row r="112" s="38" customFormat="1" x14ac:dyDescent="0.25"/>
    <row r="113" s="38" customFormat="1" x14ac:dyDescent="0.25"/>
    <row r="114" s="38" customFormat="1" x14ac:dyDescent="0.25"/>
    <row r="115" s="38" customFormat="1" x14ac:dyDescent="0.25"/>
    <row r="116" s="38" customFormat="1" x14ac:dyDescent="0.25"/>
    <row r="117" s="38" customFormat="1" x14ac:dyDescent="0.25"/>
    <row r="118" s="38" customFormat="1" x14ac:dyDescent="0.25"/>
    <row r="119" s="38" customFormat="1" x14ac:dyDescent="0.25"/>
    <row r="120" s="38" customFormat="1" x14ac:dyDescent="0.25"/>
    <row r="121" s="38" customFormat="1" x14ac:dyDescent="0.25"/>
    <row r="122" s="38" customFormat="1" x14ac:dyDescent="0.25"/>
    <row r="123" s="38" customFormat="1" x14ac:dyDescent="0.25"/>
    <row r="124" s="38" customFormat="1" x14ac:dyDescent="0.25"/>
    <row r="125" s="38" customFormat="1" x14ac:dyDescent="0.25"/>
    <row r="126" s="38" customFormat="1" x14ac:dyDescent="0.25"/>
    <row r="127" s="38" customFormat="1" x14ac:dyDescent="0.25"/>
    <row r="128" s="38" customForma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Byre</dc:creator>
  <cp:lastModifiedBy>Fredrik Byre</cp:lastModifiedBy>
  <dcterms:created xsi:type="dcterms:W3CDTF">2025-03-17T13:33:50Z</dcterms:created>
  <dcterms:modified xsi:type="dcterms:W3CDTF">2025-03-17T13:50:15Z</dcterms:modified>
</cp:coreProperties>
</file>