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oraasregnskap-my.sharepoint.com/personal/audun_regnskapmidt_no/Documents/NIL/Regnskap/Budsjett/2024/"/>
    </mc:Choice>
  </mc:AlternateContent>
  <xr:revisionPtr revIDLastSave="64" documentId="8_{1BCA18DD-963D-4D9C-939D-923F5AE2AC8C}" xr6:coauthVersionLast="47" xr6:coauthVersionMax="47" xr10:uidLastSave="{A9765408-3ACC-4A4C-A59E-FE78C96DF1F7}"/>
  <bookViews>
    <workbookView xWindow="-38505" yWindow="-3480" windowWidth="38610" windowHeight="20985" xr2:uid="{EC781E7B-156F-4549-AD33-38F6849B0F72}"/>
  </bookViews>
  <sheets>
    <sheet name="Budsjett 2024" sheetId="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P26" i="9" l="1"/>
  <c r="K38" i="9" l="1"/>
  <c r="O38" i="9" s="1"/>
  <c r="M38" i="9"/>
  <c r="P59" i="9" l="1"/>
  <c r="G59" i="9"/>
  <c r="F59" i="9"/>
  <c r="E59" i="9"/>
  <c r="O58" i="9"/>
  <c r="M58" i="9"/>
  <c r="I58" i="9"/>
  <c r="M56" i="9"/>
  <c r="K56" i="9"/>
  <c r="O56" i="9" s="1"/>
  <c r="I56" i="9"/>
  <c r="M55" i="9"/>
  <c r="K55" i="9"/>
  <c r="O55" i="9" s="1"/>
  <c r="I55" i="9"/>
  <c r="M54" i="9"/>
  <c r="K54" i="9"/>
  <c r="O54" i="9" s="1"/>
  <c r="I54" i="9"/>
  <c r="M53" i="9"/>
  <c r="K53" i="9"/>
  <c r="O53" i="9" s="1"/>
  <c r="I53" i="9"/>
  <c r="M52" i="9"/>
  <c r="K52" i="9"/>
  <c r="O52" i="9" s="1"/>
  <c r="I52" i="9"/>
  <c r="O51" i="9"/>
  <c r="M51" i="9"/>
  <c r="M50" i="9"/>
  <c r="K50" i="9"/>
  <c r="O50" i="9" s="1"/>
  <c r="I50" i="9"/>
  <c r="M48" i="9"/>
  <c r="K48" i="9"/>
  <c r="O48" i="9" s="1"/>
  <c r="I48" i="9"/>
  <c r="M47" i="9"/>
  <c r="K47" i="9"/>
  <c r="O47" i="9" s="1"/>
  <c r="I47" i="9"/>
  <c r="M46" i="9"/>
  <c r="K46" i="9"/>
  <c r="O46" i="9" s="1"/>
  <c r="I46" i="9"/>
  <c r="O45" i="9"/>
  <c r="M45" i="9"/>
  <c r="M44" i="9"/>
  <c r="K44" i="9"/>
  <c r="O44" i="9" s="1"/>
  <c r="I44" i="9"/>
  <c r="M43" i="9"/>
  <c r="K43" i="9"/>
  <c r="O43" i="9" s="1"/>
  <c r="I43" i="9"/>
  <c r="M42" i="9"/>
  <c r="K42" i="9"/>
  <c r="O42" i="9" s="1"/>
  <c r="O41" i="9"/>
  <c r="M41" i="9"/>
  <c r="M40" i="9"/>
  <c r="K40" i="9"/>
  <c r="O40" i="9" s="1"/>
  <c r="O39" i="9"/>
  <c r="M39" i="9"/>
  <c r="M37" i="9"/>
  <c r="K37" i="9"/>
  <c r="O37" i="9" s="1"/>
  <c r="O36" i="9"/>
  <c r="M36" i="9"/>
  <c r="M34" i="9"/>
  <c r="K34" i="9"/>
  <c r="O34" i="9" s="1"/>
  <c r="M33" i="9"/>
  <c r="K33" i="9"/>
  <c r="O33" i="9" s="1"/>
  <c r="I33" i="9"/>
  <c r="M32" i="9"/>
  <c r="K32" i="9"/>
  <c r="O32" i="9" s="1"/>
  <c r="I32" i="9"/>
  <c r="M31" i="9"/>
  <c r="K31" i="9"/>
  <c r="I31" i="9"/>
  <c r="O30" i="9"/>
  <c r="M30" i="9"/>
  <c r="O29" i="9"/>
  <c r="M29" i="9"/>
  <c r="O28" i="9"/>
  <c r="M28" i="9"/>
  <c r="O27" i="9"/>
  <c r="M27" i="9"/>
  <c r="J26" i="9"/>
  <c r="J61" i="9" s="1"/>
  <c r="H26" i="9"/>
  <c r="H61" i="9" s="1"/>
  <c r="G26" i="9"/>
  <c r="F26" i="9"/>
  <c r="M23" i="9"/>
  <c r="M22" i="9"/>
  <c r="K22" i="9"/>
  <c r="O22" i="9" s="1"/>
  <c r="I22" i="9"/>
  <c r="M21" i="9"/>
  <c r="K21" i="9"/>
  <c r="O21" i="9" s="1"/>
  <c r="I21" i="9"/>
  <c r="O20" i="9"/>
  <c r="M20" i="9"/>
  <c r="O19" i="9"/>
  <c r="M19" i="9"/>
  <c r="O18" i="9"/>
  <c r="M18" i="9"/>
  <c r="M17" i="9"/>
  <c r="K17" i="9"/>
  <c r="O17" i="9" s="1"/>
  <c r="I17" i="9"/>
  <c r="M16" i="9"/>
  <c r="M15" i="9"/>
  <c r="K15" i="9"/>
  <c r="O15" i="9" s="1"/>
  <c r="I15" i="9"/>
  <c r="M14" i="9"/>
  <c r="O13" i="9"/>
  <c r="M13" i="9"/>
  <c r="O12" i="9"/>
  <c r="M12" i="9"/>
  <c r="M11" i="9"/>
  <c r="M10" i="9"/>
  <c r="K10" i="9"/>
  <c r="O10" i="9" s="1"/>
  <c r="I10" i="9"/>
  <c r="O9" i="9"/>
  <c r="M9" i="9"/>
  <c r="O8" i="9"/>
  <c r="M8" i="9"/>
  <c r="O7" i="9"/>
  <c r="M7" i="9"/>
  <c r="M6" i="9"/>
  <c r="M5" i="9"/>
  <c r="M4" i="9"/>
  <c r="K4" i="9"/>
  <c r="I4" i="9"/>
  <c r="E4" i="9"/>
  <c r="E26" i="9" s="1"/>
  <c r="P61" i="9" l="1"/>
  <c r="E61" i="9"/>
  <c r="F61" i="9"/>
  <c r="G61" i="9"/>
  <c r="I26" i="9"/>
  <c r="K26" i="9"/>
  <c r="O26" i="9" s="1"/>
  <c r="K59" i="9"/>
  <c r="I59" i="9"/>
  <c r="O4" i="9"/>
  <c r="O31" i="9"/>
  <c r="O59" i="9" s="1"/>
  <c r="K61" i="9" l="1"/>
  <c r="O61" i="9" s="1"/>
  <c r="I61" i="9"/>
</calcChain>
</file>

<file path=xl/sharedStrings.xml><?xml version="1.0" encoding="utf-8"?>
<sst xmlns="http://schemas.openxmlformats.org/spreadsheetml/2006/main" count="85" uniqueCount="74">
  <si>
    <t>Medlemskontingent</t>
  </si>
  <si>
    <t>Fotballskole</t>
  </si>
  <si>
    <t>Julecup</t>
  </si>
  <si>
    <t>3v3</t>
  </si>
  <si>
    <t>Cupdeltakelser</t>
  </si>
  <si>
    <t>Utstyr</t>
  </si>
  <si>
    <t>Budsjettposter</t>
  </si>
  <si>
    <t>Budsjett 2017</t>
  </si>
  <si>
    <t>Regnskap 2017</t>
  </si>
  <si>
    <t>Budsjett 2018</t>
  </si>
  <si>
    <t>Regnskap</t>
  </si>
  <si>
    <t>Styringsfart</t>
  </si>
  <si>
    <t>Desember</t>
  </si>
  <si>
    <t>Budsjettavvik</t>
  </si>
  <si>
    <t>pr 31.05.2018</t>
  </si>
  <si>
    <t>2018 pr. 3105</t>
  </si>
  <si>
    <t>pr 31.08.2019</t>
  </si>
  <si>
    <t>2018 pr. 3108</t>
  </si>
  <si>
    <t>2018 pr. 3011</t>
  </si>
  <si>
    <t>Inntekter</t>
  </si>
  <si>
    <t>Sponsorer/reklame</t>
  </si>
  <si>
    <t>Cup&amp;arrangement</t>
  </si>
  <si>
    <t>3v3cup</t>
  </si>
  <si>
    <t>Billetter/kiosk fra kamp og andre arr.</t>
  </si>
  <si>
    <t>Medlemskontingent/treningsavgifter</t>
  </si>
  <si>
    <t>Treningsavgift</t>
  </si>
  <si>
    <t>Lotteri/dugnader</t>
  </si>
  <si>
    <t>Tilskudd</t>
  </si>
  <si>
    <t>Grasrotandel</t>
  </si>
  <si>
    <t>MVA kompensasjon</t>
  </si>
  <si>
    <t>LAM midler</t>
  </si>
  <si>
    <t>Leieinntekter</t>
  </si>
  <si>
    <t>Klubbhus</t>
  </si>
  <si>
    <t>Sum inntekter</t>
  </si>
  <si>
    <t>Kostnader</t>
  </si>
  <si>
    <t>Påmeldingsavgifter</t>
  </si>
  <si>
    <t xml:space="preserve">Leiekostnader </t>
  </si>
  <si>
    <t>hall/andre baner</t>
  </si>
  <si>
    <t>Reisekostnader</t>
  </si>
  <si>
    <t>Dommerutgifter</t>
  </si>
  <si>
    <t>Tilskudd til lag</t>
  </si>
  <si>
    <t>Overganger</t>
  </si>
  <si>
    <t>Sosiale aktiviteter</t>
  </si>
  <si>
    <t>Lønn og honorar</t>
  </si>
  <si>
    <t>Godtgjørelse styret</t>
  </si>
  <si>
    <t>Kurskostnader</t>
  </si>
  <si>
    <t>Annonsering/program</t>
  </si>
  <si>
    <t>Revisjon</t>
  </si>
  <si>
    <t>Kontorkostnader</t>
  </si>
  <si>
    <t>Møter</t>
  </si>
  <si>
    <t>Data-/telekommunikasjon</t>
  </si>
  <si>
    <t>Forsikringer</t>
  </si>
  <si>
    <t>Gebyr</t>
  </si>
  <si>
    <t>Renteinntekter</t>
  </si>
  <si>
    <t>Tap på fordringer</t>
  </si>
  <si>
    <t>Sum kostnader</t>
  </si>
  <si>
    <t>Årets resultat</t>
  </si>
  <si>
    <t>Hoved-</t>
  </si>
  <si>
    <t>Alle kostnader</t>
  </si>
  <si>
    <t>Sponsorer og samarbeidspartnere</t>
  </si>
  <si>
    <t>NAVA/Adidas avtale</t>
  </si>
  <si>
    <t>Cup/arr. Sport</t>
  </si>
  <si>
    <t>Lisenser</t>
  </si>
  <si>
    <t>* lagt som lønnskostnader</t>
  </si>
  <si>
    <t>Finansinntekter</t>
  </si>
  <si>
    <t>Diverse uspesifiserte inntekter</t>
  </si>
  <si>
    <t>3v3 baner</t>
  </si>
  <si>
    <t>Krets/cup</t>
  </si>
  <si>
    <t>Innkjøp salgsdugnad</t>
  </si>
  <si>
    <t>Salgsdugnader, toalettpapir etc.</t>
  </si>
  <si>
    <t>Trenere, dommere og styret</t>
  </si>
  <si>
    <t>Fotballskole høstferie</t>
  </si>
  <si>
    <t>GSB-fond</t>
  </si>
  <si>
    <t>budsjett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</si>
</sst>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#,##0.00_ ;[Red]\-#,##0.00\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Verdana"/>
      <family val="2"/>
    </font>
    <font>
      <b/>
      <sz val="12"/>
      <name val="Verdana"/>
      <family val="2"/>
    </font>
    <font>
      <sz val="12"/>
      <color theme="1"/>
      <name val="Verdana"/>
      <family val="2"/>
    </font>
    <font>
      <sz val="12"/>
      <name val="Verdana"/>
      <family val="2"/>
    </font>
    <font>
      <b/>
      <sz val="12"/>
      <color rgb="FFFF0000"/>
      <name val="Verdana"/>
      <family val="2"/>
    </font>
    <font>
      <b/>
      <sz val="12"/>
      <color theme="0"/>
      <name val="Verdana"/>
      <family val="2"/>
    </font>
    <font>
      <b/>
      <i/>
      <sz val="12"/>
      <color theme="1"/>
      <name val="Verdana"/>
      <family val="2"/>
    </font>
    <font>
      <sz val="12"/>
      <color theme="0"/>
      <name val="Verdana"/>
      <family val="2"/>
    </font>
  </fonts>
  <fills count="1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5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-0.499984740745262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80">
    <xf numFmtId="0" fontId="0" fillId="0" borderId="0" xfId="0"/>
    <xf numFmtId="0" fontId="3" fillId="5" borderId="1" xfId="0" applyFont="1" applyFill="1" applyBorder="1" applyAlignment="1">
      <alignment horizontal="center" vertical="center"/>
    </xf>
    <xf numFmtId="0" fontId="3" fillId="5" borderId="6" xfId="0" applyFont="1" applyFill="1" applyBorder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165" fontId="3" fillId="0" borderId="7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3" fillId="5" borderId="8" xfId="0" applyFont="1" applyFill="1" applyBorder="1" applyAlignment="1">
      <alignment horizontal="center" vertical="center"/>
    </xf>
    <xf numFmtId="0" fontId="3" fillId="5" borderId="13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165" fontId="3" fillId="0" borderId="10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0" xfId="0" applyFont="1" applyAlignment="1">
      <alignment vertical="center"/>
    </xf>
    <xf numFmtId="164" fontId="2" fillId="0" borderId="15" xfId="1" applyFont="1" applyFill="1" applyBorder="1" applyAlignment="1">
      <alignment vertical="center"/>
    </xf>
    <xf numFmtId="164" fontId="2" fillId="0" borderId="15" xfId="1" applyFont="1" applyBorder="1" applyAlignment="1">
      <alignment vertical="center"/>
    </xf>
    <xf numFmtId="164" fontId="2" fillId="4" borderId="16" xfId="1" applyFont="1" applyFill="1" applyBorder="1" applyAlignment="1">
      <alignment vertical="center"/>
    </xf>
    <xf numFmtId="164" fontId="3" fillId="5" borderId="14" xfId="1" applyFont="1" applyFill="1" applyBorder="1" applyAlignment="1">
      <alignment vertical="center"/>
    </xf>
    <xf numFmtId="164" fontId="3" fillId="5" borderId="17" xfId="1" applyFont="1" applyFill="1" applyBorder="1" applyAlignment="1">
      <alignment vertical="center"/>
    </xf>
    <xf numFmtId="164" fontId="3" fillId="5" borderId="0" xfId="1" applyFont="1" applyFill="1" applyBorder="1" applyAlignment="1">
      <alignment vertical="center"/>
    </xf>
    <xf numFmtId="165" fontId="3" fillId="0" borderId="18" xfId="1" applyNumberFormat="1" applyFont="1" applyFill="1" applyBorder="1" applyAlignment="1">
      <alignment vertical="center"/>
    </xf>
    <xf numFmtId="0" fontId="4" fillId="0" borderId="0" xfId="0" applyFont="1" applyAlignment="1">
      <alignment vertical="center"/>
    </xf>
    <xf numFmtId="164" fontId="4" fillId="0" borderId="15" xfId="1" applyFont="1" applyFill="1" applyBorder="1" applyAlignment="1">
      <alignment vertical="center"/>
    </xf>
    <xf numFmtId="164" fontId="4" fillId="0" borderId="15" xfId="1" applyFont="1" applyBorder="1" applyAlignment="1">
      <alignment vertical="center"/>
    </xf>
    <xf numFmtId="164" fontId="4" fillId="4" borderId="16" xfId="1" applyFont="1" applyFill="1" applyBorder="1" applyAlignment="1">
      <alignment vertical="center"/>
    </xf>
    <xf numFmtId="164" fontId="5" fillId="5" borderId="17" xfId="1" applyFont="1" applyFill="1" applyBorder="1" applyAlignment="1">
      <alignment vertical="center"/>
    </xf>
    <xf numFmtId="164" fontId="5" fillId="5" borderId="14" xfId="1" applyFont="1" applyFill="1" applyBorder="1" applyAlignment="1">
      <alignment vertical="center"/>
    </xf>
    <xf numFmtId="164" fontId="5" fillId="5" borderId="0" xfId="1" applyFont="1" applyFill="1" applyBorder="1" applyAlignment="1">
      <alignment vertical="center"/>
    </xf>
    <xf numFmtId="165" fontId="5" fillId="0" borderId="18" xfId="1" applyNumberFormat="1" applyFont="1" applyFill="1" applyBorder="1" applyAlignment="1">
      <alignment vertical="center"/>
    </xf>
    <xf numFmtId="165" fontId="5" fillId="0" borderId="19" xfId="1" applyNumberFormat="1" applyFont="1" applyFill="1" applyBorder="1" applyAlignment="1">
      <alignment vertical="center"/>
    </xf>
    <xf numFmtId="0" fontId="2" fillId="7" borderId="21" xfId="0" applyFont="1" applyFill="1" applyBorder="1" applyAlignment="1">
      <alignment vertical="center"/>
    </xf>
    <xf numFmtId="164" fontId="2" fillId="7" borderId="22" xfId="1" applyFont="1" applyFill="1" applyBorder="1" applyAlignment="1">
      <alignment vertical="center"/>
    </xf>
    <xf numFmtId="164" fontId="2" fillId="4" borderId="20" xfId="1" applyFont="1" applyFill="1" applyBorder="1" applyAlignment="1">
      <alignment vertical="center"/>
    </xf>
    <xf numFmtId="164" fontId="3" fillId="5" borderId="23" xfId="1" applyFont="1" applyFill="1" applyBorder="1" applyAlignment="1">
      <alignment vertical="center"/>
    </xf>
    <xf numFmtId="164" fontId="3" fillId="5" borderId="24" xfId="1" applyFont="1" applyFill="1" applyBorder="1" applyAlignment="1">
      <alignment vertical="center"/>
    </xf>
    <xf numFmtId="164" fontId="3" fillId="5" borderId="21" xfId="1" applyFont="1" applyFill="1" applyBorder="1" applyAlignment="1">
      <alignment vertical="center"/>
    </xf>
    <xf numFmtId="165" fontId="5" fillId="0" borderId="25" xfId="1" applyNumberFormat="1" applyFont="1" applyFill="1" applyBorder="1" applyAlignment="1">
      <alignment vertical="center"/>
    </xf>
    <xf numFmtId="165" fontId="5" fillId="0" borderId="0" xfId="1" applyNumberFormat="1" applyFont="1" applyFill="1" applyBorder="1" applyAlignment="1">
      <alignment vertical="center"/>
    </xf>
    <xf numFmtId="4" fontId="4" fillId="0" borderId="0" xfId="0" applyNumberFormat="1" applyFont="1" applyAlignment="1">
      <alignment vertical="center"/>
    </xf>
    <xf numFmtId="0" fontId="2" fillId="8" borderId="21" xfId="0" applyFont="1" applyFill="1" applyBorder="1" applyAlignment="1">
      <alignment vertical="center"/>
    </xf>
    <xf numFmtId="164" fontId="2" fillId="8" borderId="22" xfId="1" applyFont="1" applyFill="1" applyBorder="1" applyAlignment="1">
      <alignment vertical="center"/>
    </xf>
    <xf numFmtId="165" fontId="3" fillId="0" borderId="21" xfId="1" applyNumberFormat="1" applyFont="1" applyFill="1" applyBorder="1" applyAlignment="1">
      <alignment vertical="center"/>
    </xf>
    <xf numFmtId="165" fontId="3" fillId="0" borderId="0" xfId="1" applyNumberFormat="1" applyFont="1" applyFill="1" applyBorder="1" applyAlignment="1">
      <alignment vertical="center"/>
    </xf>
    <xf numFmtId="0" fontId="2" fillId="9" borderId="21" xfId="0" applyFont="1" applyFill="1" applyBorder="1" applyAlignment="1">
      <alignment vertical="center"/>
    </xf>
    <xf numFmtId="164" fontId="2" fillId="9" borderId="22" xfId="1" applyFont="1" applyFill="1" applyBorder="1" applyAlignment="1">
      <alignment vertical="center"/>
    </xf>
    <xf numFmtId="164" fontId="6" fillId="5" borderId="23" xfId="1" applyFont="1" applyFill="1" applyBorder="1" applyAlignment="1">
      <alignment vertical="center"/>
    </xf>
    <xf numFmtId="164" fontId="6" fillId="5" borderId="24" xfId="1" applyFont="1" applyFill="1" applyBorder="1" applyAlignment="1">
      <alignment vertical="center"/>
    </xf>
    <xf numFmtId="164" fontId="6" fillId="5" borderId="26" xfId="1" applyFont="1" applyFill="1" applyBorder="1" applyAlignment="1">
      <alignment vertical="center"/>
    </xf>
    <xf numFmtId="164" fontId="6" fillId="5" borderId="27" xfId="1" applyFont="1" applyFill="1" applyBorder="1" applyAlignment="1">
      <alignment vertical="center"/>
    </xf>
    <xf numFmtId="165" fontId="6" fillId="0" borderId="21" xfId="1" applyNumberFormat="1" applyFont="1" applyFill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5" fillId="0" borderId="17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3" fillId="6" borderId="31" xfId="0" applyFont="1" applyFill="1" applyBorder="1" applyAlignment="1">
      <alignment horizontal="center" vertical="center"/>
    </xf>
    <xf numFmtId="164" fontId="3" fillId="6" borderId="30" xfId="1" applyFont="1" applyFill="1" applyBorder="1" applyAlignment="1">
      <alignment horizontal="center" vertical="center"/>
    </xf>
    <xf numFmtId="165" fontId="3" fillId="6" borderId="22" xfId="1" applyNumberFormat="1" applyFont="1" applyFill="1" applyBorder="1" applyAlignment="1">
      <alignment vertical="center"/>
    </xf>
    <xf numFmtId="165" fontId="3" fillId="6" borderId="29" xfId="1" applyNumberFormat="1" applyFont="1" applyFill="1" applyBorder="1" applyAlignment="1">
      <alignment vertical="center"/>
    </xf>
    <xf numFmtId="165" fontId="5" fillId="6" borderId="28" xfId="1" applyNumberFormat="1" applyFont="1" applyFill="1" applyBorder="1" applyAlignment="1">
      <alignment vertical="center"/>
    </xf>
    <xf numFmtId="165" fontId="5" fillId="0" borderId="0" xfId="1" applyNumberFormat="1" applyFont="1" applyFill="1" applyAlignment="1">
      <alignment vertical="center"/>
    </xf>
    <xf numFmtId="0" fontId="7" fillId="10" borderId="21" xfId="0" applyFont="1" applyFill="1" applyBorder="1" applyAlignment="1">
      <alignment vertical="center"/>
    </xf>
    <xf numFmtId="0" fontId="7" fillId="10" borderId="20" xfId="0" applyFont="1" applyFill="1" applyBorder="1" applyAlignment="1">
      <alignment vertical="center"/>
    </xf>
    <xf numFmtId="0" fontId="7" fillId="11" borderId="20" xfId="0" applyFont="1" applyFill="1" applyBorder="1" applyAlignment="1">
      <alignment vertical="center"/>
    </xf>
    <xf numFmtId="0" fontId="7" fillId="11" borderId="21" xfId="0" applyFont="1" applyFill="1" applyBorder="1" applyAlignment="1">
      <alignment vertical="center"/>
    </xf>
    <xf numFmtId="0" fontId="7" fillId="12" borderId="20" xfId="0" applyFont="1" applyFill="1" applyBorder="1" applyAlignment="1">
      <alignment vertical="center"/>
    </xf>
    <xf numFmtId="0" fontId="7" fillId="12" borderId="21" xfId="0" applyFont="1" applyFill="1" applyBorder="1" applyAlignment="1">
      <alignment vertical="center"/>
    </xf>
    <xf numFmtId="165" fontId="5" fillId="6" borderId="29" xfId="1" applyNumberFormat="1" applyFont="1" applyFill="1" applyBorder="1" applyAlignment="1">
      <alignment vertical="center"/>
    </xf>
    <xf numFmtId="165" fontId="5" fillId="6" borderId="19" xfId="1" applyNumberFormat="1" applyFont="1" applyFill="1" applyBorder="1" applyAlignment="1">
      <alignment vertical="center"/>
    </xf>
    <xf numFmtId="0" fontId="7" fillId="3" borderId="14" xfId="0" applyFont="1" applyFill="1" applyBorder="1" applyAlignment="1">
      <alignment vertical="center"/>
    </xf>
    <xf numFmtId="0" fontId="7" fillId="3" borderId="0" xfId="0" applyFont="1" applyFill="1" applyAlignment="1">
      <alignment vertical="center"/>
    </xf>
    <xf numFmtId="0" fontId="7" fillId="11" borderId="32" xfId="0" applyFont="1" applyFill="1" applyBorder="1" applyAlignment="1">
      <alignment vertical="center"/>
    </xf>
    <xf numFmtId="0" fontId="9" fillId="11" borderId="32" xfId="0" applyFont="1" applyFill="1" applyBorder="1" applyAlignment="1">
      <alignment vertical="center"/>
    </xf>
    <xf numFmtId="0" fontId="8" fillId="0" borderId="0" xfId="0" applyFont="1" applyAlignment="1">
      <alignment vertical="center"/>
    </xf>
    <xf numFmtId="165" fontId="5" fillId="6" borderId="30" xfId="1" applyNumberFormat="1" applyFont="1" applyFill="1" applyBorder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1" fontId="2" fillId="2" borderId="3" xfId="0" applyNumberFormat="1" applyFont="1" applyFill="1" applyBorder="1" applyAlignment="1">
      <alignment horizontal="center" vertical="center"/>
    </xf>
    <xf numFmtId="1" fontId="2" fillId="2" borderId="10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1" fontId="2" fillId="4" borderId="5" xfId="0" applyNumberFormat="1" applyFont="1" applyFill="1" applyBorder="1" applyAlignment="1">
      <alignment horizontal="center" vertical="center"/>
    </xf>
    <xf numFmtId="1" fontId="2" fillId="4" borderId="12" xfId="0" applyNumberFormat="1" applyFont="1" applyFill="1" applyBorder="1" applyAlignment="1">
      <alignment horizontal="center" vertical="center"/>
    </xf>
  </cellXfs>
  <cellStyles count="3">
    <cellStyle name="Komma" xfId="1" builtinId="3"/>
    <cellStyle name="Komma 2" xfId="2" xr:uid="{C68B7231-F5F9-4C8F-A3FE-10B33E69643B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5E6E63-27D1-49D5-A3B0-2F4DA1A1FD79}">
  <sheetPr>
    <tabColor rgb="FF002060"/>
  </sheetPr>
  <dimension ref="A1:Q61"/>
  <sheetViews>
    <sheetView tabSelected="1" zoomScale="80" zoomScaleNormal="80" zoomScaleSheetLayoutView="80" workbookViewId="0">
      <selection activeCell="P9" sqref="P9"/>
    </sheetView>
  </sheetViews>
  <sheetFormatPr baseColWidth="10" defaultColWidth="11.44140625" defaultRowHeight="16.2" x14ac:dyDescent="0.3"/>
  <cols>
    <col min="1" max="1" width="2.88671875" style="12" customWidth="1"/>
    <col min="2" max="2" width="35" style="12" customWidth="1"/>
    <col min="3" max="3" width="44" style="20" customWidth="1"/>
    <col min="4" max="4" width="14.44140625" style="20" hidden="1" customWidth="1"/>
    <col min="5" max="5" width="20.88671875" style="37" hidden="1" customWidth="1"/>
    <col min="6" max="6" width="22.109375" style="20" hidden="1" customWidth="1"/>
    <col min="7" max="7" width="20.88671875" style="20" hidden="1" customWidth="1"/>
    <col min="8" max="8" width="20.88671875" style="49" hidden="1" customWidth="1"/>
    <col min="9" max="11" width="20.88671875" style="50" hidden="1" customWidth="1"/>
    <col min="12" max="15" width="20.88671875" style="51" hidden="1" customWidth="1"/>
    <col min="16" max="16" width="23" style="51" customWidth="1"/>
    <col min="17" max="16384" width="11.44140625" style="20"/>
  </cols>
  <sheetData>
    <row r="1" spans="1:16" s="5" customFormat="1" x14ac:dyDescent="0.3">
      <c r="A1" s="72" t="s">
        <v>6</v>
      </c>
      <c r="B1" s="72"/>
      <c r="C1" s="72"/>
      <c r="D1" s="72"/>
      <c r="E1" s="74" t="s">
        <v>7</v>
      </c>
      <c r="F1" s="76" t="s">
        <v>8</v>
      </c>
      <c r="G1" s="78" t="s">
        <v>9</v>
      </c>
      <c r="H1" s="1" t="s">
        <v>10</v>
      </c>
      <c r="I1" s="2" t="s">
        <v>11</v>
      </c>
      <c r="J1" s="2" t="s">
        <v>10</v>
      </c>
      <c r="K1" s="1" t="s">
        <v>11</v>
      </c>
      <c r="L1" s="2" t="s">
        <v>10</v>
      </c>
      <c r="M1" s="3" t="s">
        <v>11</v>
      </c>
      <c r="N1" s="3" t="s">
        <v>12</v>
      </c>
      <c r="O1" s="4" t="s">
        <v>13</v>
      </c>
      <c r="P1" s="52" t="s">
        <v>57</v>
      </c>
    </row>
    <row r="2" spans="1:16" s="10" customFormat="1" ht="16.8" thickBot="1" x14ac:dyDescent="0.35">
      <c r="A2" s="73"/>
      <c r="B2" s="73"/>
      <c r="C2" s="73"/>
      <c r="D2" s="73"/>
      <c r="E2" s="75"/>
      <c r="F2" s="77"/>
      <c r="G2" s="79"/>
      <c r="H2" s="6" t="s">
        <v>14</v>
      </c>
      <c r="I2" s="7" t="s">
        <v>15</v>
      </c>
      <c r="J2" s="7" t="s">
        <v>16</v>
      </c>
      <c r="K2" s="6" t="s">
        <v>17</v>
      </c>
      <c r="L2" s="7" t="s">
        <v>18</v>
      </c>
      <c r="M2" s="8" t="s">
        <v>18</v>
      </c>
      <c r="N2" s="8">
        <v>2018</v>
      </c>
      <c r="O2" s="9"/>
      <c r="P2" s="53" t="s">
        <v>73</v>
      </c>
    </row>
    <row r="3" spans="1:16" s="12" customFormat="1" x14ac:dyDescent="0.3">
      <c r="A3" s="66" t="s">
        <v>19</v>
      </c>
      <c r="B3" s="67"/>
      <c r="C3" s="67"/>
      <c r="E3" s="13"/>
      <c r="F3" s="14"/>
      <c r="G3" s="15"/>
      <c r="H3" s="16"/>
      <c r="I3" s="17"/>
      <c r="J3" s="17"/>
      <c r="K3" s="16"/>
      <c r="L3" s="17"/>
      <c r="M3" s="18"/>
      <c r="N3" s="18"/>
      <c r="O3" s="19"/>
      <c r="P3" s="55"/>
    </row>
    <row r="4" spans="1:16" x14ac:dyDescent="0.3">
      <c r="A4" s="11"/>
      <c r="B4" s="12" t="s">
        <v>20</v>
      </c>
      <c r="E4" s="21">
        <f>SUM(D5:D5)</f>
        <v>0</v>
      </c>
      <c r="F4" s="22"/>
      <c r="G4" s="23">
        <v>790000</v>
      </c>
      <c r="H4" s="16">
        <v>257250</v>
      </c>
      <c r="I4" s="24">
        <f>SUM(H4/5)*12</f>
        <v>617400</v>
      </c>
      <c r="J4" s="24">
        <v>257250</v>
      </c>
      <c r="K4" s="25">
        <f>SUM(J4/8)*12</f>
        <v>385875</v>
      </c>
      <c r="L4" s="24"/>
      <c r="M4" s="26">
        <f>SUM(L4/11)*12</f>
        <v>0</v>
      </c>
      <c r="N4" s="26"/>
      <c r="O4" s="27">
        <f>SUM(K4-G4)</f>
        <v>-404125</v>
      </c>
      <c r="P4" s="56"/>
    </row>
    <row r="5" spans="1:16" x14ac:dyDescent="0.3">
      <c r="A5" s="11"/>
      <c r="C5" s="20" t="s">
        <v>59</v>
      </c>
      <c r="E5" s="21"/>
      <c r="F5" s="22"/>
      <c r="G5" s="23"/>
      <c r="H5" s="16"/>
      <c r="I5" s="24"/>
      <c r="J5" s="24"/>
      <c r="K5" s="25"/>
      <c r="L5" s="24"/>
      <c r="M5" s="26">
        <f t="shared" ref="M5:M23" si="0">SUM(L5/11)*12</f>
        <v>0</v>
      </c>
      <c r="N5" s="26"/>
      <c r="O5" s="27"/>
      <c r="P5" s="56">
        <v>450000</v>
      </c>
    </row>
    <row r="6" spans="1:16" x14ac:dyDescent="0.3">
      <c r="A6" s="11"/>
      <c r="B6" s="12" t="s">
        <v>21</v>
      </c>
      <c r="E6" s="21"/>
      <c r="F6" s="22"/>
      <c r="G6" s="23"/>
      <c r="H6" s="16"/>
      <c r="I6" s="24"/>
      <c r="J6" s="24"/>
      <c r="K6" s="25"/>
      <c r="L6" s="24"/>
      <c r="M6" s="26">
        <f t="shared" si="0"/>
        <v>0</v>
      </c>
      <c r="N6" s="26"/>
      <c r="O6" s="27"/>
      <c r="P6" s="56"/>
    </row>
    <row r="7" spans="1:16" x14ac:dyDescent="0.3">
      <c r="A7" s="11"/>
      <c r="C7" s="20" t="s">
        <v>22</v>
      </c>
      <c r="E7" s="21">
        <v>150000</v>
      </c>
      <c r="F7" s="22">
        <v>99488</v>
      </c>
      <c r="G7" s="23">
        <v>150000</v>
      </c>
      <c r="H7" s="16">
        <v>0</v>
      </c>
      <c r="I7" s="24"/>
      <c r="J7" s="24">
        <v>70200</v>
      </c>
      <c r="K7" s="25">
        <v>70200</v>
      </c>
      <c r="L7" s="24"/>
      <c r="M7" s="26">
        <f t="shared" si="0"/>
        <v>0</v>
      </c>
      <c r="N7" s="26"/>
      <c r="O7" s="27">
        <f>SUM(K7-G7)</f>
        <v>-79800</v>
      </c>
      <c r="P7" s="56">
        <v>50000</v>
      </c>
    </row>
    <row r="8" spans="1:16" x14ac:dyDescent="0.3">
      <c r="A8" s="11"/>
      <c r="C8" s="20" t="s">
        <v>2</v>
      </c>
      <c r="E8" s="21">
        <v>200000</v>
      </c>
      <c r="F8" s="22">
        <v>171194</v>
      </c>
      <c r="G8" s="23">
        <v>200000</v>
      </c>
      <c r="H8" s="16">
        <v>8500</v>
      </c>
      <c r="I8" s="24">
        <v>200000</v>
      </c>
      <c r="J8" s="24">
        <v>8500</v>
      </c>
      <c r="K8" s="25">
        <v>8500</v>
      </c>
      <c r="L8" s="24"/>
      <c r="M8" s="26">
        <f t="shared" si="0"/>
        <v>0</v>
      </c>
      <c r="N8" s="26"/>
      <c r="O8" s="27">
        <f>SUM(K8-G8)</f>
        <v>-191500</v>
      </c>
      <c r="P8" s="56">
        <v>180000</v>
      </c>
    </row>
    <row r="9" spans="1:16" x14ac:dyDescent="0.3">
      <c r="A9" s="11"/>
      <c r="C9" s="20" t="s">
        <v>71</v>
      </c>
      <c r="E9" s="21">
        <v>65000</v>
      </c>
      <c r="F9" s="22">
        <v>75200</v>
      </c>
      <c r="G9" s="23">
        <v>80000</v>
      </c>
      <c r="H9" s="16">
        <v>48416</v>
      </c>
      <c r="I9" s="24">
        <v>48416</v>
      </c>
      <c r="J9" s="24">
        <v>48416</v>
      </c>
      <c r="K9" s="25">
        <v>48416</v>
      </c>
      <c r="L9" s="24"/>
      <c r="M9" s="26">
        <f t="shared" si="0"/>
        <v>0</v>
      </c>
      <c r="N9" s="26"/>
      <c r="O9" s="27">
        <f>SUM(K9-G9)</f>
        <v>-31584</v>
      </c>
      <c r="P9" s="56">
        <v>120000</v>
      </c>
    </row>
    <row r="10" spans="1:16" x14ac:dyDescent="0.3">
      <c r="A10" s="11"/>
      <c r="C10" s="20" t="s">
        <v>23</v>
      </c>
      <c r="E10" s="21">
        <v>125000</v>
      </c>
      <c r="F10" s="22">
        <v>79226</v>
      </c>
      <c r="G10" s="23">
        <v>125000</v>
      </c>
      <c r="H10" s="16">
        <v>26884</v>
      </c>
      <c r="I10" s="24">
        <f>SUM(H10/5)*12</f>
        <v>64521.600000000006</v>
      </c>
      <c r="J10" s="24">
        <v>65980</v>
      </c>
      <c r="K10" s="25">
        <f>SUM(J10/8)*12</f>
        <v>98970</v>
      </c>
      <c r="L10" s="24"/>
      <c r="M10" s="26">
        <f t="shared" si="0"/>
        <v>0</v>
      </c>
      <c r="N10" s="26"/>
      <c r="O10" s="27">
        <f>SUM(K10-G10)</f>
        <v>-26030</v>
      </c>
      <c r="P10" s="56">
        <v>100000</v>
      </c>
    </row>
    <row r="11" spans="1:16" x14ac:dyDescent="0.3">
      <c r="A11" s="11"/>
      <c r="B11" s="12" t="s">
        <v>24</v>
      </c>
      <c r="E11" s="21"/>
      <c r="F11" s="22"/>
      <c r="G11" s="23"/>
      <c r="H11" s="16"/>
      <c r="I11" s="24"/>
      <c r="J11" s="24"/>
      <c r="K11" s="25"/>
      <c r="L11" s="24"/>
      <c r="M11" s="26">
        <f t="shared" si="0"/>
        <v>0</v>
      </c>
      <c r="N11" s="26"/>
      <c r="O11" s="27"/>
      <c r="P11" s="56"/>
    </row>
    <row r="12" spans="1:16" x14ac:dyDescent="0.3">
      <c r="A12" s="11"/>
      <c r="C12" s="20" t="s">
        <v>0</v>
      </c>
      <c r="E12" s="21">
        <v>75000</v>
      </c>
      <c r="F12" s="22">
        <v>56600</v>
      </c>
      <c r="G12" s="23">
        <v>75000</v>
      </c>
      <c r="H12" s="16">
        <v>62380</v>
      </c>
      <c r="I12" s="24">
        <v>62380</v>
      </c>
      <c r="J12" s="24">
        <v>69560</v>
      </c>
      <c r="K12" s="25">
        <v>69560</v>
      </c>
      <c r="L12" s="24"/>
      <c r="M12" s="26">
        <f t="shared" si="0"/>
        <v>0</v>
      </c>
      <c r="N12" s="26"/>
      <c r="O12" s="27">
        <f>SUM(K12-G12)</f>
        <v>-5440</v>
      </c>
      <c r="P12" s="56">
        <v>80000</v>
      </c>
    </row>
    <row r="13" spans="1:16" x14ac:dyDescent="0.3">
      <c r="A13" s="11"/>
      <c r="C13" s="20" t="s">
        <v>25</v>
      </c>
      <c r="E13" s="21">
        <v>663000</v>
      </c>
      <c r="F13" s="22">
        <v>515240</v>
      </c>
      <c r="G13" s="23">
        <v>650000</v>
      </c>
      <c r="H13" s="16">
        <v>440075</v>
      </c>
      <c r="I13" s="24">
        <v>525000</v>
      </c>
      <c r="J13" s="24">
        <v>566066</v>
      </c>
      <c r="K13" s="25">
        <v>566066</v>
      </c>
      <c r="L13" s="24"/>
      <c r="M13" s="26">
        <f t="shared" si="0"/>
        <v>0</v>
      </c>
      <c r="N13" s="26"/>
      <c r="O13" s="27">
        <f>SUM(K13-G13)</f>
        <v>-83934</v>
      </c>
      <c r="P13" s="56">
        <v>375000</v>
      </c>
    </row>
    <row r="14" spans="1:16" x14ac:dyDescent="0.3">
      <c r="A14" s="11"/>
      <c r="B14" s="12" t="s">
        <v>26</v>
      </c>
      <c r="E14" s="21"/>
      <c r="F14" s="22"/>
      <c r="G14" s="23"/>
      <c r="H14" s="16"/>
      <c r="I14" s="24"/>
      <c r="J14" s="24"/>
      <c r="K14" s="25"/>
      <c r="L14" s="24"/>
      <c r="M14" s="26">
        <f t="shared" si="0"/>
        <v>0</v>
      </c>
      <c r="N14" s="26"/>
      <c r="O14" s="27"/>
      <c r="P14" s="56"/>
    </row>
    <row r="15" spans="1:16" x14ac:dyDescent="0.3">
      <c r="A15" s="11"/>
      <c r="C15" s="20" t="s">
        <v>69</v>
      </c>
      <c r="E15" s="21">
        <v>660000</v>
      </c>
      <c r="F15" s="22">
        <v>530500</v>
      </c>
      <c r="G15" s="23">
        <v>660000</v>
      </c>
      <c r="H15" s="16">
        <v>222020</v>
      </c>
      <c r="I15" s="24">
        <f>SUM(H15/5)*12</f>
        <v>532848</v>
      </c>
      <c r="J15" s="24">
        <v>310200</v>
      </c>
      <c r="K15" s="25">
        <f>SUM(J15/8)*12</f>
        <v>465300</v>
      </c>
      <c r="L15" s="24"/>
      <c r="M15" s="26">
        <f t="shared" si="0"/>
        <v>0</v>
      </c>
      <c r="N15" s="26"/>
      <c r="O15" s="27">
        <f>SUM(K15-G15)</f>
        <v>-194700</v>
      </c>
      <c r="P15" s="56">
        <v>400000</v>
      </c>
    </row>
    <row r="16" spans="1:16" x14ac:dyDescent="0.3">
      <c r="A16" s="11"/>
      <c r="B16" s="12" t="s">
        <v>27</v>
      </c>
      <c r="E16" s="21"/>
      <c r="F16" s="22"/>
      <c r="G16" s="23"/>
      <c r="H16" s="16"/>
      <c r="I16" s="24"/>
      <c r="J16" s="24"/>
      <c r="K16" s="25"/>
      <c r="L16" s="24"/>
      <c r="M16" s="26">
        <f t="shared" si="0"/>
        <v>0</v>
      </c>
      <c r="N16" s="26"/>
      <c r="O16" s="27"/>
      <c r="P16" s="56"/>
    </row>
    <row r="17" spans="1:17" x14ac:dyDescent="0.3">
      <c r="A17" s="11"/>
      <c r="C17" s="20" t="s">
        <v>28</v>
      </c>
      <c r="E17" s="21">
        <v>115000</v>
      </c>
      <c r="F17" s="22">
        <v>215976</v>
      </c>
      <c r="G17" s="23">
        <v>110000</v>
      </c>
      <c r="H17" s="16">
        <v>109503</v>
      </c>
      <c r="I17" s="24">
        <f>SUM(H17/5)*12</f>
        <v>262807.19999999995</v>
      </c>
      <c r="J17" s="24">
        <v>109503</v>
      </c>
      <c r="K17" s="25">
        <f>SUM(J17/8)*12</f>
        <v>164254.5</v>
      </c>
      <c r="L17" s="24"/>
      <c r="M17" s="26">
        <f t="shared" si="0"/>
        <v>0</v>
      </c>
      <c r="N17" s="26"/>
      <c r="O17" s="27">
        <f>SUM(K17-G17)</f>
        <v>54254.5</v>
      </c>
      <c r="P17" s="56">
        <v>160000</v>
      </c>
    </row>
    <row r="18" spans="1:17" x14ac:dyDescent="0.3">
      <c r="A18" s="11"/>
      <c r="C18" s="20" t="s">
        <v>29</v>
      </c>
      <c r="E18" s="21">
        <v>200000</v>
      </c>
      <c r="F18" s="22"/>
      <c r="G18" s="23">
        <v>200000</v>
      </c>
      <c r="H18" s="16">
        <v>0</v>
      </c>
      <c r="I18" s="24">
        <v>200000</v>
      </c>
      <c r="J18" s="24">
        <v>0</v>
      </c>
      <c r="K18" s="25">
        <v>0</v>
      </c>
      <c r="L18" s="24"/>
      <c r="M18" s="26">
        <f t="shared" si="0"/>
        <v>0</v>
      </c>
      <c r="N18" s="26">
        <v>184215</v>
      </c>
      <c r="O18" s="27">
        <f t="shared" ref="O18:O20" si="1">SUM(K18-G18)</f>
        <v>-200000</v>
      </c>
      <c r="P18" s="56">
        <v>250000</v>
      </c>
    </row>
    <row r="19" spans="1:17" x14ac:dyDescent="0.3">
      <c r="A19" s="11"/>
      <c r="C19" s="20" t="s">
        <v>30</v>
      </c>
      <c r="E19" s="21">
        <v>100000</v>
      </c>
      <c r="F19" s="22"/>
      <c r="G19" s="23">
        <v>100000</v>
      </c>
      <c r="H19" s="16">
        <v>0</v>
      </c>
      <c r="I19" s="24">
        <v>100000</v>
      </c>
      <c r="J19" s="24">
        <v>0</v>
      </c>
      <c r="K19" s="25">
        <v>0</v>
      </c>
      <c r="L19" s="24"/>
      <c r="M19" s="26">
        <f t="shared" si="0"/>
        <v>0</v>
      </c>
      <c r="N19" s="26"/>
      <c r="O19" s="27">
        <f t="shared" si="1"/>
        <v>-100000</v>
      </c>
      <c r="P19" s="56">
        <v>150000</v>
      </c>
    </row>
    <row r="20" spans="1:17" x14ac:dyDescent="0.3">
      <c r="A20" s="11"/>
      <c r="B20" s="12" t="s">
        <v>31</v>
      </c>
      <c r="E20" s="21"/>
      <c r="F20" s="22"/>
      <c r="G20" s="23"/>
      <c r="H20" s="16"/>
      <c r="I20" s="24"/>
      <c r="J20" s="24"/>
      <c r="K20" s="25"/>
      <c r="L20" s="24"/>
      <c r="M20" s="26">
        <f t="shared" si="0"/>
        <v>0</v>
      </c>
      <c r="N20" s="26"/>
      <c r="O20" s="27">
        <f t="shared" si="1"/>
        <v>0</v>
      </c>
      <c r="P20" s="56"/>
    </row>
    <row r="21" spans="1:17" x14ac:dyDescent="0.3">
      <c r="A21" s="11"/>
      <c r="C21" s="20" t="s">
        <v>32</v>
      </c>
      <c r="E21" s="21">
        <v>50000</v>
      </c>
      <c r="F21" s="22">
        <v>48500</v>
      </c>
      <c r="G21" s="23">
        <v>80000</v>
      </c>
      <c r="H21" s="16">
        <v>12000</v>
      </c>
      <c r="I21" s="24">
        <f>SUM(H21/5)*12</f>
        <v>28800</v>
      </c>
      <c r="J21" s="24">
        <v>18500</v>
      </c>
      <c r="K21" s="25">
        <f>SUM(J21/8)*12</f>
        <v>27750</v>
      </c>
      <c r="L21" s="24"/>
      <c r="M21" s="26">
        <f t="shared" si="0"/>
        <v>0</v>
      </c>
      <c r="N21" s="26"/>
      <c r="O21" s="27">
        <f>SUM(K21-G21)</f>
        <v>-52250</v>
      </c>
      <c r="P21" s="56">
        <v>50000</v>
      </c>
    </row>
    <row r="22" spans="1:17" x14ac:dyDescent="0.3">
      <c r="A22" s="11"/>
      <c r="B22" s="12" t="s">
        <v>64</v>
      </c>
      <c r="E22" s="21"/>
      <c r="F22" s="22">
        <v>118850</v>
      </c>
      <c r="G22" s="23"/>
      <c r="H22" s="16">
        <v>87983</v>
      </c>
      <c r="I22" s="24">
        <f>SUM(H22/5)*12</f>
        <v>211159.19999999998</v>
      </c>
      <c r="J22" s="24">
        <v>57283</v>
      </c>
      <c r="K22" s="25">
        <f>SUM(J22/8)*12</f>
        <v>85924.5</v>
      </c>
      <c r="L22" s="24"/>
      <c r="M22" s="26">
        <f t="shared" si="0"/>
        <v>0</v>
      </c>
      <c r="N22" s="26"/>
      <c r="O22" s="27">
        <f>SUM(K22-G22)</f>
        <v>85924.5</v>
      </c>
      <c r="P22" s="56"/>
    </row>
    <row r="23" spans="1:17" ht="16.8" thickBot="1" x14ac:dyDescent="0.35">
      <c r="A23" s="11"/>
      <c r="C23" s="20" t="s">
        <v>53</v>
      </c>
      <c r="E23" s="21"/>
      <c r="F23" s="22"/>
      <c r="G23" s="23"/>
      <c r="H23" s="16"/>
      <c r="I23" s="24"/>
      <c r="J23" s="24"/>
      <c r="K23" s="25"/>
      <c r="L23" s="24"/>
      <c r="M23" s="26">
        <f t="shared" si="0"/>
        <v>0</v>
      </c>
      <c r="N23" s="26"/>
      <c r="O23" s="28"/>
      <c r="P23" s="56">
        <v>100000</v>
      </c>
    </row>
    <row r="24" spans="1:17" ht="16.8" thickBot="1" x14ac:dyDescent="0.35">
      <c r="B24" s="12" t="s">
        <v>65</v>
      </c>
      <c r="E24" s="21"/>
      <c r="F24" s="22"/>
      <c r="G24" s="23"/>
      <c r="H24" s="16"/>
      <c r="I24" s="24"/>
      <c r="J24" s="24"/>
      <c r="K24" s="25"/>
      <c r="L24" s="24"/>
      <c r="M24" s="26"/>
      <c r="N24" s="26"/>
      <c r="O24" s="28"/>
      <c r="P24" s="56"/>
    </row>
    <row r="25" spans="1:17" ht="16.8" thickBot="1" x14ac:dyDescent="0.35">
      <c r="C25" s="20" t="s">
        <v>72</v>
      </c>
      <c r="E25" s="21"/>
      <c r="F25" s="22"/>
      <c r="G25" s="23"/>
      <c r="H25" s="16"/>
      <c r="I25" s="24"/>
      <c r="J25" s="24"/>
      <c r="K25" s="25"/>
      <c r="L25" s="24"/>
      <c r="M25" s="26"/>
      <c r="N25" s="26"/>
      <c r="O25" s="28"/>
      <c r="P25" s="71">
        <v>200000</v>
      </c>
    </row>
    <row r="26" spans="1:17" s="12" customFormat="1" ht="16.8" thickBot="1" x14ac:dyDescent="0.35">
      <c r="A26" s="59" t="s">
        <v>33</v>
      </c>
      <c r="B26" s="58"/>
      <c r="C26" s="58"/>
      <c r="D26" s="29"/>
      <c r="E26" s="30">
        <f>SUM(E3:E23)</f>
        <v>2403000</v>
      </c>
      <c r="F26" s="30">
        <f>SUM(F3:F23)</f>
        <v>1910774</v>
      </c>
      <c r="G26" s="31">
        <f>SUM(G4:G23)</f>
        <v>3220000</v>
      </c>
      <c r="H26" s="32">
        <f>SUM(H3:H23)</f>
        <v>1275011</v>
      </c>
      <c r="I26" s="33">
        <f>SUM(I3:I22)</f>
        <v>2853332</v>
      </c>
      <c r="J26" s="33">
        <f>SUM(J3:J23)</f>
        <v>1581458</v>
      </c>
      <c r="K26" s="32">
        <f>SUM(K3:K23)</f>
        <v>1990816</v>
      </c>
      <c r="L26" s="33"/>
      <c r="M26" s="34"/>
      <c r="N26" s="34"/>
      <c r="O26" s="35">
        <f>SUM(K26-G26)</f>
        <v>-1229184</v>
      </c>
      <c r="P26" s="54">
        <f>SUM(P4:P25)</f>
        <v>2665000</v>
      </c>
    </row>
    <row r="27" spans="1:17" x14ac:dyDescent="0.3">
      <c r="A27" s="11"/>
      <c r="E27" s="21"/>
      <c r="F27" s="22"/>
      <c r="G27" s="23"/>
      <c r="H27" s="16"/>
      <c r="I27" s="24"/>
      <c r="J27" s="24"/>
      <c r="K27" s="25"/>
      <c r="L27" s="24"/>
      <c r="M27" s="26">
        <f>SUM(L27/11)*12</f>
        <v>0</v>
      </c>
      <c r="N27" s="26"/>
      <c r="O27" s="36">
        <f>SUM(K27-G27)</f>
        <v>0</v>
      </c>
      <c r="P27" s="57"/>
    </row>
    <row r="28" spans="1:17" ht="16.8" thickBot="1" x14ac:dyDescent="0.35">
      <c r="A28" s="68" t="s">
        <v>34</v>
      </c>
      <c r="B28" s="68"/>
      <c r="C28" s="69"/>
      <c r="E28" s="21"/>
      <c r="F28" s="22"/>
      <c r="G28" s="23"/>
      <c r="H28" s="16"/>
      <c r="I28" s="24"/>
      <c r="J28" s="24"/>
      <c r="K28" s="25"/>
      <c r="L28" s="24"/>
      <c r="M28" s="26">
        <f t="shared" ref="M28:M58" si="2">SUM(L28/11)*12</f>
        <v>0</v>
      </c>
      <c r="N28" s="26"/>
      <c r="O28" s="36">
        <f t="shared" ref="O28:O58" si="3">SUM(K28-G28)</f>
        <v>0</v>
      </c>
      <c r="P28" s="65"/>
    </row>
    <row r="29" spans="1:17" x14ac:dyDescent="0.3">
      <c r="A29" s="11"/>
      <c r="B29" s="12" t="s">
        <v>35</v>
      </c>
      <c r="E29" s="21"/>
      <c r="F29" s="22"/>
      <c r="G29" s="23"/>
      <c r="H29" s="16"/>
      <c r="I29" s="24"/>
      <c r="J29" s="24"/>
      <c r="K29" s="25"/>
      <c r="L29" s="24"/>
      <c r="M29" s="26">
        <f t="shared" si="2"/>
        <v>0</v>
      </c>
      <c r="N29" s="26"/>
      <c r="O29" s="36">
        <f t="shared" si="3"/>
        <v>0</v>
      </c>
      <c r="P29" s="64"/>
    </row>
    <row r="30" spans="1:17" x14ac:dyDescent="0.3">
      <c r="A30" s="11"/>
      <c r="C30" s="20" t="s">
        <v>67</v>
      </c>
      <c r="E30" s="21">
        <v>130000</v>
      </c>
      <c r="F30" s="22">
        <v>89350</v>
      </c>
      <c r="G30" s="23">
        <v>130000</v>
      </c>
      <c r="H30" s="16">
        <v>62989</v>
      </c>
      <c r="I30" s="24">
        <v>62989</v>
      </c>
      <c r="J30" s="24">
        <v>65007</v>
      </c>
      <c r="K30" s="25">
        <v>65007</v>
      </c>
      <c r="L30" s="24"/>
      <c r="M30" s="26">
        <f t="shared" si="2"/>
        <v>0</v>
      </c>
      <c r="N30" s="26"/>
      <c r="O30" s="36">
        <f t="shared" si="3"/>
        <v>-64993</v>
      </c>
      <c r="P30" s="56">
        <v>125000</v>
      </c>
      <c r="Q30"/>
    </row>
    <row r="31" spans="1:17" x14ac:dyDescent="0.3">
      <c r="A31" s="11"/>
      <c r="B31" s="12" t="s">
        <v>36</v>
      </c>
      <c r="C31" s="20" t="s">
        <v>37</v>
      </c>
      <c r="E31" s="21">
        <v>250000</v>
      </c>
      <c r="F31" s="22">
        <v>249159</v>
      </c>
      <c r="G31" s="23">
        <v>260000</v>
      </c>
      <c r="H31" s="16">
        <v>115252</v>
      </c>
      <c r="I31" s="24">
        <f>SUM(H31/5)*12</f>
        <v>276604.80000000005</v>
      </c>
      <c r="J31" s="24">
        <v>138592</v>
      </c>
      <c r="K31" s="25">
        <f>SUM(J31/8)*12</f>
        <v>207888</v>
      </c>
      <c r="L31" s="24"/>
      <c r="M31" s="26">
        <f t="shared" si="2"/>
        <v>0</v>
      </c>
      <c r="N31" s="26"/>
      <c r="O31" s="36">
        <f t="shared" si="3"/>
        <v>-52112</v>
      </c>
      <c r="P31" s="56">
        <v>500000</v>
      </c>
      <c r="Q31"/>
    </row>
    <row r="32" spans="1:17" x14ac:dyDescent="0.3">
      <c r="A32" s="11"/>
      <c r="B32" s="12" t="s">
        <v>38</v>
      </c>
      <c r="E32" s="21">
        <v>250000</v>
      </c>
      <c r="F32" s="22">
        <v>110271</v>
      </c>
      <c r="G32" s="23">
        <v>260000</v>
      </c>
      <c r="H32" s="16">
        <v>88005</v>
      </c>
      <c r="I32" s="24">
        <f>SUM(H32/5)*12</f>
        <v>211212</v>
      </c>
      <c r="J32" s="24">
        <v>163805</v>
      </c>
      <c r="K32" s="25">
        <f>SUM(J32/8)*12</f>
        <v>245707.5</v>
      </c>
      <c r="L32" s="24"/>
      <c r="M32" s="26">
        <f t="shared" si="2"/>
        <v>0</v>
      </c>
      <c r="N32" s="26"/>
      <c r="O32" s="36">
        <f t="shared" si="3"/>
        <v>-14292.5</v>
      </c>
      <c r="P32" s="56">
        <v>250000</v>
      </c>
      <c r="Q32"/>
    </row>
    <row r="33" spans="1:17" x14ac:dyDescent="0.3">
      <c r="A33" s="11"/>
      <c r="B33" s="12" t="s">
        <v>39</v>
      </c>
      <c r="C33" s="70" t="s">
        <v>63</v>
      </c>
      <c r="E33" s="21">
        <v>225000</v>
      </c>
      <c r="F33" s="22">
        <v>186032</v>
      </c>
      <c r="G33" s="23">
        <v>235000</v>
      </c>
      <c r="H33" s="16">
        <v>67233</v>
      </c>
      <c r="I33" s="24">
        <f>SUM(H33/5)*12</f>
        <v>161359.20000000001</v>
      </c>
      <c r="J33" s="24">
        <v>106371</v>
      </c>
      <c r="K33" s="25">
        <f>SUM(J33/8)*12</f>
        <v>159556.5</v>
      </c>
      <c r="L33" s="24"/>
      <c r="M33" s="26">
        <f t="shared" si="2"/>
        <v>0</v>
      </c>
      <c r="N33" s="26"/>
      <c r="O33" s="36">
        <f t="shared" si="3"/>
        <v>-75443.5</v>
      </c>
      <c r="P33" s="56">
        <v>0</v>
      </c>
      <c r="Q33"/>
    </row>
    <row r="34" spans="1:17" x14ac:dyDescent="0.3">
      <c r="A34" s="11"/>
      <c r="B34" s="12" t="s">
        <v>40</v>
      </c>
      <c r="E34" s="21">
        <v>0</v>
      </c>
      <c r="F34" s="22"/>
      <c r="G34" s="23">
        <v>10000</v>
      </c>
      <c r="H34" s="16">
        <v>10000</v>
      </c>
      <c r="I34" s="24">
        <v>10000</v>
      </c>
      <c r="J34" s="24">
        <v>0</v>
      </c>
      <c r="K34" s="25">
        <f t="shared" ref="K34:K56" si="4">SUM(J34/8)*12</f>
        <v>0</v>
      </c>
      <c r="L34" s="24"/>
      <c r="M34" s="26">
        <f t="shared" si="2"/>
        <v>0</v>
      </c>
      <c r="N34" s="26"/>
      <c r="O34" s="36">
        <f t="shared" si="3"/>
        <v>-10000</v>
      </c>
      <c r="P34" s="56"/>
      <c r="Q34"/>
    </row>
    <row r="35" spans="1:17" x14ac:dyDescent="0.3">
      <c r="A35" s="11"/>
      <c r="C35" s="20" t="s">
        <v>4</v>
      </c>
      <c r="E35" s="21"/>
      <c r="F35" s="22"/>
      <c r="G35" s="23"/>
      <c r="H35" s="16"/>
      <c r="I35" s="24"/>
      <c r="J35" s="24"/>
      <c r="K35" s="25"/>
      <c r="L35" s="24"/>
      <c r="M35" s="26"/>
      <c r="N35" s="26"/>
      <c r="O35" s="36"/>
      <c r="P35" s="56">
        <v>25000</v>
      </c>
      <c r="Q35"/>
    </row>
    <row r="36" spans="1:17" x14ac:dyDescent="0.3">
      <c r="A36" s="11"/>
      <c r="B36" s="12" t="s">
        <v>41</v>
      </c>
      <c r="E36" s="21">
        <v>20000</v>
      </c>
      <c r="F36" s="22">
        <v>21403</v>
      </c>
      <c r="G36" s="23">
        <v>40000</v>
      </c>
      <c r="H36" s="16">
        <v>30000</v>
      </c>
      <c r="I36" s="24">
        <v>35000</v>
      </c>
      <c r="J36" s="24">
        <v>35800</v>
      </c>
      <c r="K36" s="25">
        <v>35800</v>
      </c>
      <c r="L36" s="24"/>
      <c r="M36" s="26">
        <f t="shared" si="2"/>
        <v>0</v>
      </c>
      <c r="N36" s="26"/>
      <c r="O36" s="36">
        <f t="shared" si="3"/>
        <v>-4200</v>
      </c>
      <c r="P36" s="56">
        <v>30000</v>
      </c>
      <c r="Q36"/>
    </row>
    <row r="37" spans="1:17" x14ac:dyDescent="0.3">
      <c r="A37" s="11"/>
      <c r="B37" s="12" t="s">
        <v>5</v>
      </c>
      <c r="C37" s="20" t="s">
        <v>60</v>
      </c>
      <c r="E37" s="21">
        <v>150000</v>
      </c>
      <c r="F37" s="22">
        <v>245896</v>
      </c>
      <c r="G37" s="23">
        <v>150000</v>
      </c>
      <c r="H37" s="16">
        <v>108101</v>
      </c>
      <c r="I37" s="24">
        <v>150000</v>
      </c>
      <c r="J37" s="24">
        <v>123319</v>
      </c>
      <c r="K37" s="25">
        <f t="shared" si="4"/>
        <v>184978.5</v>
      </c>
      <c r="L37" s="24"/>
      <c r="M37" s="26">
        <f t="shared" si="2"/>
        <v>0</v>
      </c>
      <c r="N37" s="26"/>
      <c r="O37" s="36">
        <f t="shared" si="3"/>
        <v>34978.5</v>
      </c>
      <c r="P37" s="56">
        <v>100000</v>
      </c>
      <c r="Q37"/>
    </row>
    <row r="38" spans="1:17" x14ac:dyDescent="0.3">
      <c r="A38" s="11"/>
      <c r="B38" s="12" t="s">
        <v>68</v>
      </c>
      <c r="E38" s="21">
        <v>374000</v>
      </c>
      <c r="F38" s="22">
        <v>320423</v>
      </c>
      <c r="G38" s="23">
        <v>375000</v>
      </c>
      <c r="H38" s="16">
        <v>231839</v>
      </c>
      <c r="I38" s="24">
        <v>375000</v>
      </c>
      <c r="J38" s="24">
        <v>231839</v>
      </c>
      <c r="K38" s="25">
        <f t="shared" si="4"/>
        <v>347758.5</v>
      </c>
      <c r="L38" s="24"/>
      <c r="M38" s="26">
        <f t="shared" si="2"/>
        <v>0</v>
      </c>
      <c r="N38" s="26"/>
      <c r="O38" s="36">
        <f t="shared" si="3"/>
        <v>-27241.5</v>
      </c>
      <c r="P38" s="56">
        <v>250000</v>
      </c>
      <c r="Q38"/>
    </row>
    <row r="39" spans="1:17" x14ac:dyDescent="0.3">
      <c r="A39" s="11"/>
      <c r="B39" s="12" t="s">
        <v>61</v>
      </c>
      <c r="C39" s="20" t="s">
        <v>1</v>
      </c>
      <c r="E39" s="21">
        <v>29000</v>
      </c>
      <c r="F39" s="22">
        <v>20400</v>
      </c>
      <c r="G39" s="23">
        <v>30000</v>
      </c>
      <c r="H39" s="16">
        <v>10511</v>
      </c>
      <c r="I39" s="24">
        <v>10511</v>
      </c>
      <c r="J39" s="24">
        <v>10511</v>
      </c>
      <c r="K39" s="25">
        <v>10511</v>
      </c>
      <c r="L39" s="24"/>
      <c r="M39" s="26">
        <f t="shared" si="2"/>
        <v>0</v>
      </c>
      <c r="N39" s="26"/>
      <c r="O39" s="36">
        <f t="shared" si="3"/>
        <v>-19489</v>
      </c>
      <c r="P39" s="56">
        <v>0</v>
      </c>
      <c r="Q39"/>
    </row>
    <row r="40" spans="1:17" x14ac:dyDescent="0.3">
      <c r="A40" s="11"/>
      <c r="C40" s="20" t="s">
        <v>2</v>
      </c>
      <c r="E40" s="21">
        <v>125000</v>
      </c>
      <c r="F40" s="22">
        <v>92824</v>
      </c>
      <c r="G40" s="23">
        <v>125000</v>
      </c>
      <c r="H40" s="16">
        <v>0</v>
      </c>
      <c r="I40" s="24">
        <v>125000</v>
      </c>
      <c r="J40" s="24">
        <v>0</v>
      </c>
      <c r="K40" s="25">
        <f t="shared" si="4"/>
        <v>0</v>
      </c>
      <c r="L40" s="24"/>
      <c r="M40" s="26">
        <f t="shared" si="2"/>
        <v>0</v>
      </c>
      <c r="N40" s="26"/>
      <c r="O40" s="36">
        <f t="shared" si="3"/>
        <v>-125000</v>
      </c>
      <c r="P40" s="56">
        <v>35000</v>
      </c>
      <c r="Q40"/>
    </row>
    <row r="41" spans="1:17" x14ac:dyDescent="0.3">
      <c r="A41" s="11"/>
      <c r="C41" s="20" t="s">
        <v>3</v>
      </c>
      <c r="E41" s="21">
        <v>90000</v>
      </c>
      <c r="F41" s="22">
        <v>71182</v>
      </c>
      <c r="G41" s="23">
        <v>90000</v>
      </c>
      <c r="H41" s="16">
        <v>0</v>
      </c>
      <c r="I41" s="24">
        <v>45000</v>
      </c>
      <c r="J41" s="24">
        <v>13195</v>
      </c>
      <c r="K41" s="25">
        <v>13195</v>
      </c>
      <c r="L41" s="24"/>
      <c r="M41" s="26">
        <f t="shared" si="2"/>
        <v>0</v>
      </c>
      <c r="N41" s="26"/>
      <c r="O41" s="36">
        <f t="shared" si="3"/>
        <v>-76805</v>
      </c>
      <c r="P41" s="56">
        <v>20000</v>
      </c>
      <c r="Q41"/>
    </row>
    <row r="42" spans="1:17" x14ac:dyDescent="0.3">
      <c r="A42" s="11"/>
      <c r="B42" s="12" t="s">
        <v>42</v>
      </c>
      <c r="E42" s="21">
        <v>150000</v>
      </c>
      <c r="F42" s="22">
        <v>84488</v>
      </c>
      <c r="G42" s="23">
        <v>150000</v>
      </c>
      <c r="H42" s="16">
        <v>37494</v>
      </c>
      <c r="I42" s="24">
        <v>80000</v>
      </c>
      <c r="J42" s="24">
        <v>57478</v>
      </c>
      <c r="K42" s="25">
        <f t="shared" si="4"/>
        <v>86217</v>
      </c>
      <c r="L42" s="24"/>
      <c r="M42" s="26">
        <f t="shared" si="2"/>
        <v>0</v>
      </c>
      <c r="N42" s="26"/>
      <c r="O42" s="36">
        <f t="shared" si="3"/>
        <v>-63783</v>
      </c>
      <c r="P42" s="56">
        <v>50000</v>
      </c>
      <c r="Q42"/>
    </row>
    <row r="43" spans="1:17" x14ac:dyDescent="0.3">
      <c r="A43" s="11"/>
      <c r="B43" s="12" t="s">
        <v>43</v>
      </c>
      <c r="D43" s="37"/>
      <c r="E43" s="21">
        <v>850000</v>
      </c>
      <c r="F43" s="22">
        <v>670473</v>
      </c>
      <c r="G43" s="23">
        <v>900000</v>
      </c>
      <c r="H43" s="16">
        <v>283565</v>
      </c>
      <c r="I43" s="24">
        <f>SUM(H43/5)*12</f>
        <v>680556</v>
      </c>
      <c r="J43" s="24">
        <v>268227</v>
      </c>
      <c r="K43" s="25">
        <f t="shared" si="4"/>
        <v>402340.5</v>
      </c>
      <c r="L43" s="24"/>
      <c r="M43" s="26">
        <f t="shared" si="2"/>
        <v>0</v>
      </c>
      <c r="N43" s="26"/>
      <c r="O43" s="36">
        <f t="shared" si="3"/>
        <v>-497659.5</v>
      </c>
      <c r="P43" s="56">
        <v>600000</v>
      </c>
      <c r="Q43"/>
    </row>
    <row r="44" spans="1:17" x14ac:dyDescent="0.3">
      <c r="A44" s="11"/>
      <c r="B44" s="12" t="s">
        <v>38</v>
      </c>
      <c r="C44" s="20" t="s">
        <v>70</v>
      </c>
      <c r="E44" s="21">
        <v>100000</v>
      </c>
      <c r="F44" s="22">
        <v>85719</v>
      </c>
      <c r="G44" s="23">
        <v>100000</v>
      </c>
      <c r="H44" s="16">
        <v>58822</v>
      </c>
      <c r="I44" s="24">
        <f>SUM(H44/5)*12</f>
        <v>141172.79999999999</v>
      </c>
      <c r="J44" s="24">
        <v>66445</v>
      </c>
      <c r="K44" s="25">
        <f t="shared" si="4"/>
        <v>99667.5</v>
      </c>
      <c r="L44" s="24"/>
      <c r="M44" s="26">
        <f t="shared" si="2"/>
        <v>0</v>
      </c>
      <c r="N44" s="26"/>
      <c r="O44" s="36">
        <f t="shared" si="3"/>
        <v>-332.5</v>
      </c>
      <c r="P44" s="56">
        <v>50000</v>
      </c>
      <c r="Q44"/>
    </row>
    <row r="45" spans="1:17" x14ac:dyDescent="0.3">
      <c r="A45" s="11"/>
      <c r="B45" s="12" t="s">
        <v>44</v>
      </c>
      <c r="E45" s="21">
        <v>80000</v>
      </c>
      <c r="F45" s="22">
        <v>80000</v>
      </c>
      <c r="G45" s="23">
        <v>80000</v>
      </c>
      <c r="H45" s="16">
        <v>70000</v>
      </c>
      <c r="I45" s="24">
        <v>70000</v>
      </c>
      <c r="J45" s="24">
        <v>70000</v>
      </c>
      <c r="K45" s="25">
        <v>70000</v>
      </c>
      <c r="L45" s="24"/>
      <c r="M45" s="26">
        <f t="shared" si="2"/>
        <v>0</v>
      </c>
      <c r="N45" s="26"/>
      <c r="O45" s="36">
        <f t="shared" si="3"/>
        <v>-10000</v>
      </c>
      <c r="P45" s="56">
        <v>60000</v>
      </c>
      <c r="Q45"/>
    </row>
    <row r="46" spans="1:17" x14ac:dyDescent="0.3">
      <c r="A46" s="11"/>
      <c r="B46" s="12" t="s">
        <v>45</v>
      </c>
      <c r="C46" s="20" t="s">
        <v>70</v>
      </c>
      <c r="E46" s="21">
        <v>50000</v>
      </c>
      <c r="F46" s="22">
        <v>61473</v>
      </c>
      <c r="G46" s="23">
        <v>50000</v>
      </c>
      <c r="H46" s="16">
        <v>29000</v>
      </c>
      <c r="I46" s="24">
        <f>SUM(H46/5)*12</f>
        <v>69600</v>
      </c>
      <c r="J46" s="24">
        <v>40100</v>
      </c>
      <c r="K46" s="25">
        <f t="shared" si="4"/>
        <v>60150</v>
      </c>
      <c r="L46" s="24"/>
      <c r="M46" s="26">
        <f t="shared" si="2"/>
        <v>0</v>
      </c>
      <c r="N46" s="26"/>
      <c r="O46" s="36">
        <f t="shared" si="3"/>
        <v>10150</v>
      </c>
      <c r="P46" s="56">
        <v>100000</v>
      </c>
      <c r="Q46"/>
    </row>
    <row r="47" spans="1:17" x14ac:dyDescent="0.3">
      <c r="A47" s="11"/>
      <c r="B47" s="12" t="s">
        <v>46</v>
      </c>
      <c r="E47" s="21">
        <v>60000</v>
      </c>
      <c r="F47" s="22">
        <v>44681</v>
      </c>
      <c r="G47" s="23">
        <v>60000</v>
      </c>
      <c r="H47" s="16">
        <v>31371</v>
      </c>
      <c r="I47" s="24">
        <f>SUM(H47/5)*12</f>
        <v>75290.399999999994</v>
      </c>
      <c r="J47" s="24">
        <v>33004</v>
      </c>
      <c r="K47" s="25">
        <f t="shared" si="4"/>
        <v>49506</v>
      </c>
      <c r="L47" s="24"/>
      <c r="M47" s="26">
        <f t="shared" si="2"/>
        <v>0</v>
      </c>
      <c r="N47" s="26"/>
      <c r="O47" s="36">
        <f t="shared" si="3"/>
        <v>-10494</v>
      </c>
      <c r="P47" s="56">
        <v>30000</v>
      </c>
      <c r="Q47"/>
    </row>
    <row r="48" spans="1:17" x14ac:dyDescent="0.3">
      <c r="A48" s="11"/>
      <c r="B48" s="12" t="s">
        <v>32</v>
      </c>
      <c r="C48" s="20" t="s">
        <v>58</v>
      </c>
      <c r="E48" s="21">
        <v>150000</v>
      </c>
      <c r="F48" s="22">
        <v>192019</v>
      </c>
      <c r="G48" s="23">
        <v>150000</v>
      </c>
      <c r="H48" s="16">
        <v>40114</v>
      </c>
      <c r="I48" s="24">
        <f>SUM(H48/5)*12</f>
        <v>96273.600000000006</v>
      </c>
      <c r="J48" s="24">
        <v>66857</v>
      </c>
      <c r="K48" s="25">
        <f t="shared" si="4"/>
        <v>100285.5</v>
      </c>
      <c r="L48" s="24"/>
      <c r="M48" s="26">
        <f t="shared" si="2"/>
        <v>0</v>
      </c>
      <c r="N48" s="26"/>
      <c r="O48" s="36">
        <f t="shared" si="3"/>
        <v>-49714.5</v>
      </c>
      <c r="P48" s="56">
        <v>100000</v>
      </c>
      <c r="Q48"/>
    </row>
    <row r="49" spans="1:17" x14ac:dyDescent="0.3">
      <c r="A49" s="11"/>
      <c r="B49" s="12" t="s">
        <v>66</v>
      </c>
      <c r="E49" s="21"/>
      <c r="F49" s="22"/>
      <c r="G49" s="23"/>
      <c r="H49" s="16"/>
      <c r="I49" s="24"/>
      <c r="J49" s="24"/>
      <c r="K49" s="25"/>
      <c r="L49" s="24"/>
      <c r="M49" s="26"/>
      <c r="N49" s="26"/>
      <c r="O49" s="36"/>
      <c r="P49" s="56"/>
      <c r="Q49"/>
    </row>
    <row r="50" spans="1:17" x14ac:dyDescent="0.3">
      <c r="A50" s="11"/>
      <c r="B50" s="12" t="s">
        <v>10</v>
      </c>
      <c r="C50" s="20" t="s">
        <v>10</v>
      </c>
      <c r="E50" s="21">
        <v>75000</v>
      </c>
      <c r="F50" s="22">
        <v>101968</v>
      </c>
      <c r="G50" s="23">
        <v>75000</v>
      </c>
      <c r="H50" s="16">
        <v>39472</v>
      </c>
      <c r="I50" s="24">
        <f>SUM(H50/5)*12</f>
        <v>94732.799999999988</v>
      </c>
      <c r="J50" s="24">
        <v>62737</v>
      </c>
      <c r="K50" s="25">
        <f t="shared" si="4"/>
        <v>94105.5</v>
      </c>
      <c r="L50" s="24"/>
      <c r="M50" s="26">
        <f t="shared" si="2"/>
        <v>0</v>
      </c>
      <c r="N50" s="26"/>
      <c r="O50" s="36">
        <f t="shared" si="3"/>
        <v>19105.5</v>
      </c>
      <c r="P50" s="56">
        <v>100000</v>
      </c>
      <c r="Q50"/>
    </row>
    <row r="51" spans="1:17" x14ac:dyDescent="0.3">
      <c r="A51" s="11"/>
      <c r="C51" s="20" t="s">
        <v>47</v>
      </c>
      <c r="E51" s="21">
        <v>25000</v>
      </c>
      <c r="F51" s="22">
        <v>40275</v>
      </c>
      <c r="G51" s="23">
        <v>25000</v>
      </c>
      <c r="H51" s="16">
        <v>25125</v>
      </c>
      <c r="I51" s="24">
        <v>25125</v>
      </c>
      <c r="J51" s="24">
        <v>25125</v>
      </c>
      <c r="K51" s="25">
        <v>25125</v>
      </c>
      <c r="L51" s="24"/>
      <c r="M51" s="26">
        <f t="shared" si="2"/>
        <v>0</v>
      </c>
      <c r="N51" s="26"/>
      <c r="O51" s="36">
        <f t="shared" si="3"/>
        <v>125</v>
      </c>
      <c r="P51" s="56">
        <v>45000</v>
      </c>
      <c r="Q51"/>
    </row>
    <row r="52" spans="1:17" x14ac:dyDescent="0.3">
      <c r="A52" s="11"/>
      <c r="B52" s="12" t="s">
        <v>48</v>
      </c>
      <c r="C52" s="20" t="s">
        <v>49</v>
      </c>
      <c r="E52" s="21"/>
      <c r="F52" s="22"/>
      <c r="G52" s="23"/>
      <c r="H52" s="16">
        <v>9855</v>
      </c>
      <c r="I52" s="24">
        <f>SUM(H52/5)*12</f>
        <v>23652</v>
      </c>
      <c r="J52" s="24">
        <v>45068</v>
      </c>
      <c r="K52" s="25">
        <f t="shared" si="4"/>
        <v>67602</v>
      </c>
      <c r="L52" s="24"/>
      <c r="M52" s="26">
        <f t="shared" si="2"/>
        <v>0</v>
      </c>
      <c r="N52" s="26"/>
      <c r="O52" s="36">
        <f t="shared" si="3"/>
        <v>67602</v>
      </c>
      <c r="P52" s="56"/>
      <c r="Q52"/>
    </row>
    <row r="53" spans="1:17" x14ac:dyDescent="0.3">
      <c r="A53" s="11"/>
      <c r="C53" s="20" t="s">
        <v>50</v>
      </c>
      <c r="E53" s="21"/>
      <c r="F53" s="22">
        <v>666</v>
      </c>
      <c r="G53" s="23"/>
      <c r="H53" s="16">
        <v>13829</v>
      </c>
      <c r="I53" s="24">
        <f>SUM(H53/5)*12</f>
        <v>33189.600000000006</v>
      </c>
      <c r="J53" s="24">
        <v>0</v>
      </c>
      <c r="K53" s="25">
        <f t="shared" si="4"/>
        <v>0</v>
      </c>
      <c r="L53" s="24"/>
      <c r="M53" s="26">
        <f t="shared" si="2"/>
        <v>0</v>
      </c>
      <c r="N53" s="26"/>
      <c r="O53" s="36">
        <f t="shared" si="3"/>
        <v>0</v>
      </c>
      <c r="P53" s="56">
        <v>25000</v>
      </c>
      <c r="Q53"/>
    </row>
    <row r="54" spans="1:17" x14ac:dyDescent="0.3">
      <c r="A54" s="11"/>
      <c r="C54" s="20" t="s">
        <v>62</v>
      </c>
      <c r="E54" s="21"/>
      <c r="F54" s="22">
        <v>2400</v>
      </c>
      <c r="G54" s="23"/>
      <c r="H54" s="16">
        <v>4000</v>
      </c>
      <c r="I54" s="24">
        <f>SUM(H54/5)*12</f>
        <v>9600</v>
      </c>
      <c r="J54" s="24">
        <v>5216</v>
      </c>
      <c r="K54" s="25">
        <f t="shared" si="4"/>
        <v>7824</v>
      </c>
      <c r="L54" s="24"/>
      <c r="M54" s="26">
        <f t="shared" si="2"/>
        <v>0</v>
      </c>
      <c r="N54" s="26"/>
      <c r="O54" s="36">
        <f t="shared" si="3"/>
        <v>7824</v>
      </c>
      <c r="P54" s="56">
        <v>20000</v>
      </c>
      <c r="Q54"/>
    </row>
    <row r="55" spans="1:17" x14ac:dyDescent="0.3">
      <c r="A55" s="11"/>
      <c r="B55" s="12" t="s">
        <v>51</v>
      </c>
      <c r="E55" s="21">
        <v>70000</v>
      </c>
      <c r="F55" s="22">
        <v>73341</v>
      </c>
      <c r="G55" s="23">
        <v>70000</v>
      </c>
      <c r="H55" s="16">
        <v>5412</v>
      </c>
      <c r="I55" s="24">
        <f t="shared" ref="I55:I58" si="5">SUM(H55/5)*12</f>
        <v>12988.800000000001</v>
      </c>
      <c r="J55" s="24">
        <v>5412</v>
      </c>
      <c r="K55" s="25">
        <f t="shared" si="4"/>
        <v>8118</v>
      </c>
      <c r="L55" s="24"/>
      <c r="M55" s="26">
        <f t="shared" si="2"/>
        <v>0</v>
      </c>
      <c r="N55" s="26"/>
      <c r="O55" s="36">
        <f t="shared" si="3"/>
        <v>-61882</v>
      </c>
      <c r="P55" s="56">
        <v>115000</v>
      </c>
      <c r="Q55"/>
    </row>
    <row r="56" spans="1:17" x14ac:dyDescent="0.3">
      <c r="A56" s="11"/>
      <c r="B56" s="12" t="s">
        <v>52</v>
      </c>
      <c r="E56" s="21">
        <v>10000</v>
      </c>
      <c r="F56" s="22">
        <v>10965</v>
      </c>
      <c r="G56" s="23">
        <v>10000</v>
      </c>
      <c r="H56" s="16">
        <v>5428</v>
      </c>
      <c r="I56" s="24">
        <f t="shared" si="5"/>
        <v>13027.199999999999</v>
      </c>
      <c r="J56" s="24">
        <v>11537</v>
      </c>
      <c r="K56" s="25">
        <f t="shared" si="4"/>
        <v>17305.5</v>
      </c>
      <c r="L56" s="24"/>
      <c r="M56" s="26">
        <f t="shared" si="2"/>
        <v>0</v>
      </c>
      <c r="N56" s="26"/>
      <c r="O56" s="36">
        <f t="shared" si="3"/>
        <v>7305.5</v>
      </c>
      <c r="P56" s="56">
        <v>15000</v>
      </c>
      <c r="Q56"/>
    </row>
    <row r="57" spans="1:17" x14ac:dyDescent="0.3">
      <c r="A57" s="11"/>
      <c r="E57" s="21"/>
      <c r="F57" s="22"/>
      <c r="G57" s="23"/>
      <c r="H57" s="16"/>
      <c r="I57" s="24"/>
      <c r="J57" s="24"/>
      <c r="K57" s="25"/>
      <c r="L57" s="24"/>
      <c r="M57" s="26"/>
      <c r="N57" s="26"/>
      <c r="O57" s="36"/>
      <c r="P57" s="56"/>
      <c r="Q57"/>
    </row>
    <row r="58" spans="1:17" ht="16.8" thickBot="1" x14ac:dyDescent="0.35">
      <c r="A58" s="11"/>
      <c r="B58" s="12" t="s">
        <v>54</v>
      </c>
      <c r="E58" s="21">
        <v>70000</v>
      </c>
      <c r="F58" s="22">
        <v>-24050</v>
      </c>
      <c r="G58" s="23">
        <v>70000</v>
      </c>
      <c r="H58" s="16"/>
      <c r="I58" s="24">
        <f t="shared" si="5"/>
        <v>0</v>
      </c>
      <c r="J58" s="24"/>
      <c r="K58" s="25"/>
      <c r="L58" s="24"/>
      <c r="M58" s="26">
        <f t="shared" si="2"/>
        <v>0</v>
      </c>
      <c r="N58" s="26"/>
      <c r="O58" s="36">
        <f t="shared" si="3"/>
        <v>-70000</v>
      </c>
      <c r="P58" s="56">
        <v>20000</v>
      </c>
    </row>
    <row r="59" spans="1:17" s="12" customFormat="1" ht="16.8" thickBot="1" x14ac:dyDescent="0.35">
      <c r="A59" s="60" t="s">
        <v>55</v>
      </c>
      <c r="B59" s="61"/>
      <c r="C59" s="61"/>
      <c r="D59" s="38"/>
      <c r="E59" s="39">
        <f>SUM(E27:E58)</f>
        <v>3333000</v>
      </c>
      <c r="F59" s="39">
        <f>SUM(F27:F58)</f>
        <v>2831358</v>
      </c>
      <c r="G59" s="31">
        <f>SUM(G27:G58)</f>
        <v>3445000</v>
      </c>
      <c r="H59" s="32">
        <v>1730097</v>
      </c>
      <c r="I59" s="33">
        <f>SUM(I28:I58)</f>
        <v>2887884.1999999997</v>
      </c>
      <c r="J59" s="33">
        <v>2185198</v>
      </c>
      <c r="K59" s="32">
        <f>SUM(K27:K58)</f>
        <v>2358648.5</v>
      </c>
      <c r="L59" s="33"/>
      <c r="M59" s="34"/>
      <c r="N59" s="34"/>
      <c r="O59" s="40">
        <f>SUM(O27:O58)</f>
        <v>-1086351.5</v>
      </c>
      <c r="P59" s="54">
        <f>SUM(P27:P58)</f>
        <v>2665000</v>
      </c>
    </row>
    <row r="60" spans="1:17" s="12" customFormat="1" ht="16.8" thickBot="1" x14ac:dyDescent="0.35">
      <c r="A60" s="11"/>
      <c r="E60" s="13"/>
      <c r="F60" s="14"/>
      <c r="G60" s="15"/>
      <c r="H60" s="16"/>
      <c r="I60" s="17"/>
      <c r="J60" s="17"/>
      <c r="K60" s="16"/>
      <c r="L60" s="17"/>
      <c r="M60" s="18"/>
      <c r="N60" s="18"/>
      <c r="O60" s="41"/>
      <c r="P60" s="40"/>
    </row>
    <row r="61" spans="1:17" s="12" customFormat="1" ht="16.8" thickBot="1" x14ac:dyDescent="0.35">
      <c r="A61" s="62" t="s">
        <v>56</v>
      </c>
      <c r="B61" s="63"/>
      <c r="C61" s="63"/>
      <c r="D61" s="42"/>
      <c r="E61" s="43">
        <f t="shared" ref="E61:K61" si="6">SUM(E26-E59)</f>
        <v>-930000</v>
      </c>
      <c r="F61" s="43">
        <f t="shared" si="6"/>
        <v>-920584</v>
      </c>
      <c r="G61" s="31">
        <f t="shared" si="6"/>
        <v>-225000</v>
      </c>
      <c r="H61" s="44">
        <f t="shared" si="6"/>
        <v>-455086</v>
      </c>
      <c r="I61" s="33">
        <f t="shared" si="6"/>
        <v>-34552.199999999721</v>
      </c>
      <c r="J61" s="45">
        <f t="shared" si="6"/>
        <v>-603740</v>
      </c>
      <c r="K61" s="44">
        <f t="shared" si="6"/>
        <v>-367832.5</v>
      </c>
      <c r="L61" s="46"/>
      <c r="M61" s="47"/>
      <c r="N61" s="47"/>
      <c r="O61" s="48">
        <f>SUM(K61-G61)</f>
        <v>-142832.5</v>
      </c>
      <c r="P61" s="54">
        <f>SUM(P26-P59)</f>
        <v>0</v>
      </c>
    </row>
  </sheetData>
  <mergeCells count="4">
    <mergeCell ref="A1:D2"/>
    <mergeCell ref="E1:E2"/>
    <mergeCell ref="F1:F2"/>
    <mergeCell ref="G1:G2"/>
  </mergeCells>
  <pageMargins left="0.7" right="0.7" top="0.75" bottom="0.75" header="0.3" footer="0.3"/>
  <pageSetup paperSize="9" scale="31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E8FDD090206FB4BA1BEAE92A8095A3E" ma:contentTypeVersion="11" ma:contentTypeDescription="Opprett et nytt dokument." ma:contentTypeScope="" ma:versionID="e415820b73fcf08f598a0d50424dc017">
  <xsd:schema xmlns:xsd="http://www.w3.org/2001/XMLSchema" xmlns:xs="http://www.w3.org/2001/XMLSchema" xmlns:p="http://schemas.microsoft.com/office/2006/metadata/properties" xmlns:ns3="51b968d2-c1e6-4ec2-baa1-c7891521f1d4" xmlns:ns4="151678f8-58f7-4928-b753-be61887bf2ba" targetNamespace="http://schemas.microsoft.com/office/2006/metadata/properties" ma:root="true" ma:fieldsID="2061890115c98b4ea0b978663364f210" ns3:_="" ns4:_="">
    <xsd:import namespace="51b968d2-c1e6-4ec2-baa1-c7891521f1d4"/>
    <xsd:import namespace="151678f8-58f7-4928-b753-be61887bf2ba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OCR" minOccurs="0"/>
                <xsd:element ref="ns4:MediaServiceLocation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b968d2-c1e6-4ec2-baa1-c7891521f1d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Delt med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lingsdetaljer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for deling av tips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1678f8-58f7-4928-b753-be61887bf2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MediaServiceAutoTags" ma:internalName="MediaServiceAutoTags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F3FB131-C5A7-4338-B83F-42BC4FB7EEE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B3932C9-9810-4FC2-B1D2-87F3AE1CA83B}">
  <ds:schemaRefs>
    <ds:schemaRef ds:uri="http://purl.org/dc/elements/1.1/"/>
    <ds:schemaRef ds:uri="http://schemas.microsoft.com/office/2006/metadata/properties"/>
    <ds:schemaRef ds:uri="151678f8-58f7-4928-b753-be61887bf2ba"/>
    <ds:schemaRef ds:uri="51b968d2-c1e6-4ec2-baa1-c7891521f1d4"/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C7473ADC-4FAF-46BD-B6E3-3AE9AB148A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1b968d2-c1e6-4ec2-baa1-c7891521f1d4"/>
    <ds:schemaRef ds:uri="151678f8-58f7-4928-b753-be61887bf2b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Budsjett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Lars Petter</dc:creator>
  <cp:lastModifiedBy>Audun Forås</cp:lastModifiedBy>
  <cp:lastPrinted>2019-02-24T17:39:22Z</cp:lastPrinted>
  <dcterms:created xsi:type="dcterms:W3CDTF">2018-09-04T10:08:55Z</dcterms:created>
  <dcterms:modified xsi:type="dcterms:W3CDTF">2024-03-10T12:29:18Z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0x010100CE8FDD090206FB4BA1BEAE92A8095A3E</vt:lpwstr>
  </property>
</Properties>
</file>