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ttps://navno-my.sharepoint.com/personal/kjetil_fosse_nav_no/Documents/Privat/Privat/Porsgrunn Disksportklubb/Mellomlagring/Årsmøtepapirer 24 PDF/"/>
    </mc:Choice>
  </mc:AlternateContent>
  <xr:revisionPtr revIDLastSave="0" documentId="8_{A17111B9-E20C-4176-B0FE-7AE03503154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udsjett 2025" sheetId="3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3" l="1"/>
  <c r="E33" i="3"/>
  <c r="F33" i="3"/>
  <c r="G33" i="3"/>
  <c r="C33" i="3"/>
  <c r="L33" i="3" s="1"/>
  <c r="K55" i="3" l="1"/>
  <c r="L63" i="3"/>
  <c r="L62" i="3"/>
  <c r="J62" i="3"/>
  <c r="L61" i="3"/>
  <c r="J61" i="3"/>
  <c r="L60" i="3"/>
  <c r="J60" i="3"/>
  <c r="L59" i="3"/>
  <c r="L58" i="3"/>
  <c r="L56" i="3"/>
  <c r="I55" i="3"/>
  <c r="L54" i="3"/>
  <c r="G53" i="3"/>
  <c r="F53" i="3"/>
  <c r="F48" i="3" s="1"/>
  <c r="E53" i="3"/>
  <c r="E48" i="3" s="1"/>
  <c r="D53" i="3"/>
  <c r="L52" i="3"/>
  <c r="G51" i="3"/>
  <c r="L51" i="3" s="1"/>
  <c r="L50" i="3"/>
  <c r="G49" i="3"/>
  <c r="C48" i="3"/>
  <c r="L47" i="3"/>
  <c r="L46" i="3"/>
  <c r="G45" i="3"/>
  <c r="F45" i="3"/>
  <c r="E45" i="3"/>
  <c r="D45" i="3"/>
  <c r="C45" i="3"/>
  <c r="L45" i="3" s="1"/>
  <c r="L44" i="3"/>
  <c r="G43" i="3"/>
  <c r="G42" i="3" s="1"/>
  <c r="F43" i="3"/>
  <c r="F42" i="3" s="1"/>
  <c r="E43" i="3"/>
  <c r="E42" i="3" s="1"/>
  <c r="C43" i="3"/>
  <c r="C42" i="3" s="1"/>
  <c r="D42" i="3"/>
  <c r="L41" i="3"/>
  <c r="G40" i="3"/>
  <c r="G39" i="3" s="1"/>
  <c r="F40" i="3"/>
  <c r="F39" i="3" s="1"/>
  <c r="E40" i="3"/>
  <c r="E39" i="3" s="1"/>
  <c r="D40" i="3"/>
  <c r="D39" i="3" s="1"/>
  <c r="C39" i="3"/>
  <c r="L38" i="3"/>
  <c r="G37" i="3"/>
  <c r="F37" i="3"/>
  <c r="E37" i="3"/>
  <c r="D37" i="3"/>
  <c r="C36" i="3"/>
  <c r="L32" i="3"/>
  <c r="G31" i="3"/>
  <c r="G30" i="3" s="1"/>
  <c r="F30" i="3"/>
  <c r="J30" i="3" s="1"/>
  <c r="E30" i="3"/>
  <c r="D30" i="3"/>
  <c r="C30" i="3"/>
  <c r="L29" i="3"/>
  <c r="G28" i="3"/>
  <c r="G27" i="3" s="1"/>
  <c r="F28" i="3"/>
  <c r="F27" i="3" s="1"/>
  <c r="E28" i="3"/>
  <c r="E27" i="3" s="1"/>
  <c r="D28" i="3"/>
  <c r="C27" i="3"/>
  <c r="L26" i="3"/>
  <c r="L25" i="3"/>
  <c r="J24" i="3"/>
  <c r="G24" i="3"/>
  <c r="F24" i="3"/>
  <c r="E24" i="3"/>
  <c r="D24" i="3"/>
  <c r="C24" i="3"/>
  <c r="L22" i="3"/>
  <c r="K21" i="3"/>
  <c r="K57" i="3" s="1"/>
  <c r="K64" i="3" s="1"/>
  <c r="I21" i="3"/>
  <c r="I57" i="3" s="1"/>
  <c r="I64" i="3" s="1"/>
  <c r="E21" i="3"/>
  <c r="L19" i="3"/>
  <c r="J19" i="3"/>
  <c r="L18" i="3"/>
  <c r="J18" i="3"/>
  <c r="L17" i="3"/>
  <c r="L16" i="3"/>
  <c r="L15" i="3"/>
  <c r="J14" i="3"/>
  <c r="C14" i="3"/>
  <c r="L14" i="3" s="1"/>
  <c r="L13" i="3"/>
  <c r="L12" i="3"/>
  <c r="L11" i="3"/>
  <c r="L10" i="3"/>
  <c r="L9" i="3"/>
  <c r="J8" i="3"/>
  <c r="G8" i="3"/>
  <c r="F8" i="3"/>
  <c r="E8" i="3"/>
  <c r="D8" i="3"/>
  <c r="D21" i="3" s="1"/>
  <c r="C8" i="3"/>
  <c r="L8" i="3" s="1"/>
  <c r="L7" i="3"/>
  <c r="L6" i="3"/>
  <c r="G5" i="3"/>
  <c r="G21" i="3" s="1"/>
  <c r="F5" i="3"/>
  <c r="E5" i="3"/>
  <c r="D5" i="3"/>
  <c r="C5" i="3"/>
  <c r="J45" i="3" l="1"/>
  <c r="J42" i="3"/>
  <c r="C21" i="3"/>
  <c r="L5" i="3"/>
  <c r="L21" i="3" s="1"/>
  <c r="J5" i="3"/>
  <c r="J21" i="3" s="1"/>
  <c r="F21" i="3"/>
  <c r="F36" i="3"/>
  <c r="F55" i="3" s="1"/>
  <c r="L28" i="3"/>
  <c r="L37" i="3"/>
  <c r="G48" i="3"/>
  <c r="J48" i="3" s="1"/>
  <c r="E36" i="3"/>
  <c r="L40" i="3"/>
  <c r="L30" i="3"/>
  <c r="G36" i="3"/>
  <c r="G55" i="3" s="1"/>
  <c r="G57" i="3" s="1"/>
  <c r="G64" i="3" s="1"/>
  <c r="L53" i="3"/>
  <c r="J27" i="3"/>
  <c r="L43" i="3"/>
  <c r="L42" i="3"/>
  <c r="C55" i="3"/>
  <c r="E55" i="3"/>
  <c r="E57" i="3" s="1"/>
  <c r="E64" i="3" s="1"/>
  <c r="L39" i="3"/>
  <c r="J39" i="3"/>
  <c r="L24" i="3"/>
  <c r="L31" i="3"/>
  <c r="D36" i="3"/>
  <c r="D48" i="3"/>
  <c r="L49" i="3"/>
  <c r="D27" i="3"/>
  <c r="L27" i="3" s="1"/>
  <c r="C57" i="3" l="1"/>
  <c r="C64" i="3" s="1"/>
  <c r="F57" i="3"/>
  <c r="F64" i="3" s="1"/>
  <c r="L48" i="3"/>
  <c r="L36" i="3"/>
  <c r="L55" i="3" s="1"/>
  <c r="L57" i="3" s="1"/>
  <c r="J36" i="3"/>
  <c r="J55" i="3" s="1"/>
  <c r="J57" i="3" s="1"/>
  <c r="J64" i="3" s="1"/>
  <c r="D55" i="3"/>
  <c r="D57" i="3" s="1"/>
  <c r="D64" i="3" s="1"/>
  <c r="L64" i="3" l="1"/>
</calcChain>
</file>

<file path=xl/sharedStrings.xml><?xml version="1.0" encoding="utf-8"?>
<sst xmlns="http://schemas.openxmlformats.org/spreadsheetml/2006/main" count="66" uniqueCount="53">
  <si>
    <t>PDSK</t>
  </si>
  <si>
    <t>Diskgolf</t>
  </si>
  <si>
    <t>Ultimate</t>
  </si>
  <si>
    <t>Heistad</t>
  </si>
  <si>
    <t>Kjølnes</t>
  </si>
  <si>
    <t>Budsjett 2024</t>
  </si>
  <si>
    <t>INNTEKTER:</t>
  </si>
  <si>
    <t>Salgs og sponsorinntekter</t>
  </si>
  <si>
    <t>Kiosksalg</t>
  </si>
  <si>
    <t>Sponsoravtaler</t>
  </si>
  <si>
    <t>Offentlige tilskudd</t>
  </si>
  <si>
    <t>Momskompensasjon</t>
  </si>
  <si>
    <t>Norges Idrettsforbund og Olympiske komite</t>
  </si>
  <si>
    <t>LAM midler NIF og Olympiske komite</t>
  </si>
  <si>
    <t>Grasrot</t>
  </si>
  <si>
    <t>Inkluderingsmidler</t>
  </si>
  <si>
    <t>Andre tilskudd</t>
  </si>
  <si>
    <t>Medlemskontingenter</t>
  </si>
  <si>
    <t>Annen driftsrelatert inntekt</t>
  </si>
  <si>
    <t>SUM INNTEKTER</t>
  </si>
  <si>
    <t>Totalt</t>
  </si>
  <si>
    <t>KOSTNADER</t>
  </si>
  <si>
    <t>Innkjøp av utstyr</t>
  </si>
  <si>
    <t>Varekostnader</t>
  </si>
  <si>
    <t>Varer til videresalg</t>
  </si>
  <si>
    <t>Leie av lokaler (sum)</t>
  </si>
  <si>
    <t>Leie av anlegg IL Hei og Porsgrunn Kommune</t>
  </si>
  <si>
    <t>Medlemskontingenter lisens NAIF</t>
  </si>
  <si>
    <t>Gaver og premier</t>
  </si>
  <si>
    <t>Vipps konto SPB Sør 20.5-31.12</t>
  </si>
  <si>
    <t>Forsikringer</t>
  </si>
  <si>
    <t>Diverse kostnader</t>
  </si>
  <si>
    <t>Klubbtur</t>
  </si>
  <si>
    <t>SUM KOSTNADER</t>
  </si>
  <si>
    <t>RESULTAT DRIFT</t>
  </si>
  <si>
    <t>FINANS-/EKSTRAORDINÆRE POSTER</t>
  </si>
  <si>
    <t>Renteinntekter</t>
  </si>
  <si>
    <t>Renteutgifter</t>
  </si>
  <si>
    <t>Gebyrer i bank</t>
  </si>
  <si>
    <t>ÅRSOVERSKUDD/UNDERSKUDD</t>
  </si>
  <si>
    <t>Regnskap</t>
  </si>
  <si>
    <t>Putteliga</t>
  </si>
  <si>
    <t>Tilhenger</t>
  </si>
  <si>
    <t>Julebord for alle frivillige</t>
  </si>
  <si>
    <t>Junior og damesamling</t>
  </si>
  <si>
    <t>Kompetansepåfyll årsmøte</t>
  </si>
  <si>
    <t>Bevertning møter</t>
  </si>
  <si>
    <t>Budsjett PDSK 2025</t>
  </si>
  <si>
    <t>Budsjett 2025</t>
  </si>
  <si>
    <t>Regnskap 2024</t>
  </si>
  <si>
    <t>Innrede henger - øremerkede midler</t>
  </si>
  <si>
    <t>Annen kontorkostnad</t>
  </si>
  <si>
    <t>NIF og Idretten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</si>
</sst>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rgb="FF00B05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theme="9"/>
      <name val="Calibri"/>
      <family val="2"/>
      <scheme val="minor"/>
    </font>
    <font>
      <i/>
      <sz val="11"/>
      <color rgb="FF00B050"/>
      <name val="Calibri"/>
      <family val="2"/>
      <scheme val="minor"/>
    </font>
    <font>
      <i/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/>
    <xf numFmtId="0" fontId="0" fillId="0" borderId="9" xfId="0" applyBorder="1"/>
    <xf numFmtId="0" fontId="0" fillId="0" borderId="10" xfId="0" applyBorder="1"/>
    <xf numFmtId="0" fontId="0" fillId="5" borderId="11" xfId="0" applyFill="1" applyBorder="1"/>
    <xf numFmtId="0" fontId="5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left" indent="1"/>
    </xf>
    <xf numFmtId="0" fontId="5" fillId="4" borderId="14" xfId="0" applyFont="1" applyFill="1" applyBorder="1"/>
    <xf numFmtId="0" fontId="5" fillId="4" borderId="15" xfId="0" applyFont="1" applyFill="1" applyBorder="1"/>
    <xf numFmtId="43" fontId="0" fillId="5" borderId="16" xfId="1" applyFont="1" applyFill="1" applyBorder="1"/>
    <xf numFmtId="43" fontId="0" fillId="0" borderId="0" xfId="1" applyFont="1"/>
    <xf numFmtId="0" fontId="4" fillId="4" borderId="17" xfId="0" applyFont="1" applyFill="1" applyBorder="1" applyAlignment="1">
      <alignment horizontal="center"/>
    </xf>
    <xf numFmtId="0" fontId="4" fillId="4" borderId="0" xfId="0" applyFont="1" applyFill="1" applyAlignment="1">
      <alignment horizontal="left" indent="1"/>
    </xf>
    <xf numFmtId="43" fontId="4" fillId="4" borderId="18" xfId="1" applyFont="1" applyFill="1" applyBorder="1"/>
    <xf numFmtId="0" fontId="5" fillId="4" borderId="17" xfId="0" applyFont="1" applyFill="1" applyBorder="1" applyAlignment="1">
      <alignment horizontal="center"/>
    </xf>
    <xf numFmtId="0" fontId="6" fillId="4" borderId="0" xfId="0" applyFont="1" applyFill="1" applyAlignment="1">
      <alignment horizontal="left" indent="3"/>
    </xf>
    <xf numFmtId="43" fontId="7" fillId="0" borderId="18" xfId="1" applyFont="1" applyBorder="1"/>
    <xf numFmtId="43" fontId="5" fillId="0" borderId="18" xfId="1" applyFont="1" applyBorder="1"/>
    <xf numFmtId="43" fontId="8" fillId="0" borderId="18" xfId="1" applyFont="1" applyBorder="1"/>
    <xf numFmtId="43" fontId="8" fillId="0" borderId="6" xfId="1" applyFont="1" applyBorder="1"/>
    <xf numFmtId="43" fontId="5" fillId="0" borderId="6" xfId="1" applyFont="1" applyBorder="1"/>
    <xf numFmtId="43" fontId="8" fillId="0" borderId="18" xfId="1" applyFont="1" applyBorder="1" applyAlignment="1">
      <alignment horizontal="right"/>
    </xf>
    <xf numFmtId="43" fontId="5" fillId="4" borderId="6" xfId="1" applyFont="1" applyFill="1" applyBorder="1"/>
    <xf numFmtId="43" fontId="5" fillId="4" borderId="18" xfId="1" applyFont="1" applyFill="1" applyBorder="1"/>
    <xf numFmtId="43" fontId="4" fillId="4" borderId="6" xfId="1" applyFont="1" applyFill="1" applyBorder="1"/>
    <xf numFmtId="0" fontId="5" fillId="4" borderId="19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left" indent="2"/>
    </xf>
    <xf numFmtId="43" fontId="5" fillId="0" borderId="9" xfId="1" applyFont="1" applyBorder="1"/>
    <xf numFmtId="43" fontId="5" fillId="0" borderId="10" xfId="1" applyFont="1" applyBorder="1"/>
    <xf numFmtId="43" fontId="0" fillId="5" borderId="11" xfId="1" applyFont="1" applyFill="1" applyBorder="1"/>
    <xf numFmtId="0" fontId="5" fillId="4" borderId="20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left" indent="1"/>
    </xf>
    <xf numFmtId="43" fontId="4" fillId="4" borderId="21" xfId="1" applyFont="1" applyFill="1" applyBorder="1"/>
    <xf numFmtId="43" fontId="4" fillId="4" borderId="22" xfId="1" applyFont="1" applyFill="1" applyBorder="1"/>
    <xf numFmtId="0" fontId="5" fillId="2" borderId="2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left" indent="1"/>
    </xf>
    <xf numFmtId="0" fontId="2" fillId="2" borderId="2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43" fontId="0" fillId="3" borderId="25" xfId="1" applyFont="1" applyFill="1" applyBorder="1"/>
    <xf numFmtId="0" fontId="5" fillId="4" borderId="26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left" indent="1"/>
    </xf>
    <xf numFmtId="0" fontId="5" fillId="4" borderId="27" xfId="0" applyFont="1" applyFill="1" applyBorder="1"/>
    <xf numFmtId="0" fontId="5" fillId="4" borderId="6" xfId="0" applyFont="1" applyFill="1" applyBorder="1"/>
    <xf numFmtId="0" fontId="5" fillId="4" borderId="18" xfId="0" applyFont="1" applyFill="1" applyBorder="1"/>
    <xf numFmtId="0" fontId="4" fillId="4" borderId="26" xfId="0" applyFont="1" applyFill="1" applyBorder="1" applyAlignment="1">
      <alignment horizontal="center"/>
    </xf>
    <xf numFmtId="43" fontId="4" fillId="4" borderId="27" xfId="1" applyFont="1" applyFill="1" applyBorder="1"/>
    <xf numFmtId="0" fontId="6" fillId="4" borderId="18" xfId="0" applyFont="1" applyFill="1" applyBorder="1" applyAlignment="1">
      <alignment horizontal="left" indent="3"/>
    </xf>
    <xf numFmtId="43" fontId="7" fillId="0" borderId="27" xfId="1" applyFont="1" applyFill="1" applyBorder="1"/>
    <xf numFmtId="43" fontId="7" fillId="0" borderId="18" xfId="1" applyFont="1" applyFill="1" applyBorder="1"/>
    <xf numFmtId="0" fontId="5" fillId="4" borderId="7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left" indent="3"/>
    </xf>
    <xf numFmtId="43" fontId="7" fillId="0" borderId="28" xfId="1" applyFont="1" applyFill="1" applyBorder="1"/>
    <xf numFmtId="43" fontId="7" fillId="0" borderId="10" xfId="1" applyFont="1" applyFill="1" applyBorder="1"/>
    <xf numFmtId="43" fontId="7" fillId="0" borderId="9" xfId="1" applyFont="1" applyFill="1" applyBorder="1"/>
    <xf numFmtId="0" fontId="4" fillId="4" borderId="23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left" indent="1"/>
    </xf>
    <xf numFmtId="43" fontId="4" fillId="4" borderId="24" xfId="1" applyFont="1" applyFill="1" applyBorder="1"/>
    <xf numFmtId="43" fontId="4" fillId="4" borderId="15" xfId="1" applyFont="1" applyFill="1" applyBorder="1"/>
    <xf numFmtId="43" fontId="4" fillId="4" borderId="14" xfId="1" applyFont="1" applyFill="1" applyBorder="1"/>
    <xf numFmtId="43" fontId="7" fillId="0" borderId="27" xfId="1" applyFont="1" applyBorder="1"/>
    <xf numFmtId="43" fontId="7" fillId="0" borderId="28" xfId="1" applyFont="1" applyBorder="1"/>
    <xf numFmtId="43" fontId="7" fillId="0" borderId="10" xfId="1" applyFont="1" applyBorder="1"/>
    <xf numFmtId="43" fontId="7" fillId="0" borderId="9" xfId="1" applyFont="1" applyBorder="1"/>
    <xf numFmtId="43" fontId="7" fillId="0" borderId="8" xfId="1" applyFont="1" applyBorder="1"/>
    <xf numFmtId="43" fontId="4" fillId="4" borderId="13" xfId="1" applyFont="1" applyFill="1" applyBorder="1"/>
    <xf numFmtId="0" fontId="9" fillId="4" borderId="18" xfId="0" applyFont="1" applyFill="1" applyBorder="1" applyAlignment="1">
      <alignment horizontal="left" indent="1"/>
    </xf>
    <xf numFmtId="43" fontId="6" fillId="0" borderId="0" xfId="1" applyFont="1" applyBorder="1"/>
    <xf numFmtId="43" fontId="6" fillId="0" borderId="18" xfId="1" applyFont="1" applyBorder="1"/>
    <xf numFmtId="43" fontId="6" fillId="0" borderId="27" xfId="1" applyFont="1" applyBorder="1"/>
    <xf numFmtId="0" fontId="9" fillId="4" borderId="9" xfId="0" applyFont="1" applyFill="1" applyBorder="1" applyAlignment="1">
      <alignment horizontal="left" indent="1"/>
    </xf>
    <xf numFmtId="43" fontId="6" fillId="0" borderId="8" xfId="1" applyFont="1" applyBorder="1"/>
    <xf numFmtId="43" fontId="4" fillId="0" borderId="9" xfId="1" applyFont="1" applyFill="1" applyBorder="1"/>
    <xf numFmtId="43" fontId="4" fillId="0" borderId="8" xfId="1" applyFont="1" applyFill="1" applyBorder="1"/>
    <xf numFmtId="43" fontId="4" fillId="0" borderId="28" xfId="1" applyFont="1" applyFill="1" applyBorder="1"/>
    <xf numFmtId="0" fontId="9" fillId="4" borderId="0" xfId="0" applyFont="1" applyFill="1" applyAlignment="1">
      <alignment horizontal="left" indent="1"/>
    </xf>
    <xf numFmtId="43" fontId="4" fillId="0" borderId="18" xfId="1" applyFont="1" applyFill="1" applyBorder="1"/>
    <xf numFmtId="43" fontId="4" fillId="0" borderId="0" xfId="1" applyFont="1" applyFill="1" applyBorder="1"/>
    <xf numFmtId="43" fontId="4" fillId="0" borderId="27" xfId="1" applyFont="1" applyFill="1" applyBorder="1"/>
    <xf numFmtId="0" fontId="9" fillId="4" borderId="8" xfId="0" applyFont="1" applyFill="1" applyBorder="1" applyAlignment="1">
      <alignment horizontal="left" indent="1"/>
    </xf>
    <xf numFmtId="43" fontId="6" fillId="0" borderId="9" xfId="1" applyFont="1" applyBorder="1"/>
    <xf numFmtId="43" fontId="4" fillId="4" borderId="9" xfId="1" applyFont="1" applyFill="1" applyBorder="1"/>
    <xf numFmtId="0" fontId="6" fillId="4" borderId="14" xfId="0" applyFont="1" applyFill="1" applyBorder="1" applyAlignment="1">
      <alignment horizontal="left" indent="3"/>
    </xf>
    <xf numFmtId="43" fontId="6" fillId="0" borderId="14" xfId="1" applyFont="1" applyBorder="1"/>
    <xf numFmtId="0" fontId="9" fillId="4" borderId="18" xfId="0" applyFont="1" applyFill="1" applyBorder="1" applyAlignment="1">
      <alignment horizontal="left" indent="3"/>
    </xf>
    <xf numFmtId="43" fontId="5" fillId="0" borderId="27" xfId="1" applyFont="1" applyBorder="1"/>
    <xf numFmtId="0" fontId="4" fillId="4" borderId="29" xfId="0" applyFont="1" applyFill="1" applyBorder="1" applyAlignment="1">
      <alignment horizontal="left" indent="1"/>
    </xf>
    <xf numFmtId="43" fontId="4" fillId="4" borderId="30" xfId="1" applyFont="1" applyFill="1" applyBorder="1"/>
    <xf numFmtId="43" fontId="4" fillId="4" borderId="29" xfId="1" applyFont="1" applyFill="1" applyBorder="1"/>
    <xf numFmtId="43" fontId="4" fillId="3" borderId="31" xfId="1" applyFont="1" applyFill="1" applyBorder="1"/>
    <xf numFmtId="0" fontId="5" fillId="4" borderId="29" xfId="0" applyFont="1" applyFill="1" applyBorder="1" applyAlignment="1">
      <alignment horizontal="left" indent="2"/>
    </xf>
    <xf numFmtId="0" fontId="5" fillId="4" borderId="30" xfId="0" applyFont="1" applyFill="1" applyBorder="1"/>
    <xf numFmtId="0" fontId="5" fillId="4" borderId="21" xfId="0" applyFont="1" applyFill="1" applyBorder="1"/>
    <xf numFmtId="43" fontId="4" fillId="4" borderId="14" xfId="0" applyNumberFormat="1" applyFont="1" applyFill="1" applyBorder="1"/>
    <xf numFmtId="43" fontId="4" fillId="4" borderId="15" xfId="0" applyNumberFormat="1" applyFont="1" applyFill="1" applyBorder="1"/>
    <xf numFmtId="43" fontId="4" fillId="4" borderId="13" xfId="0" applyNumberFormat="1" applyFont="1" applyFill="1" applyBorder="1"/>
    <xf numFmtId="43" fontId="4" fillId="3" borderId="25" xfId="1" applyFont="1" applyFill="1" applyBorder="1"/>
    <xf numFmtId="0" fontId="5" fillId="0" borderId="14" xfId="0" applyFont="1" applyBorder="1"/>
    <xf numFmtId="0" fontId="5" fillId="0" borderId="18" xfId="0" applyFont="1" applyBorder="1"/>
    <xf numFmtId="43" fontId="5" fillId="0" borderId="18" xfId="0" applyNumberFormat="1" applyFont="1" applyBorder="1"/>
    <xf numFmtId="0" fontId="5" fillId="4" borderId="9" xfId="0" applyFont="1" applyFill="1" applyBorder="1"/>
    <xf numFmtId="0" fontId="5" fillId="0" borderId="9" xfId="0" applyFont="1" applyBorder="1"/>
    <xf numFmtId="0" fontId="4" fillId="4" borderId="32" xfId="0" applyFont="1" applyFill="1" applyBorder="1" applyAlignment="1">
      <alignment horizontal="center"/>
    </xf>
    <xf numFmtId="0" fontId="4" fillId="4" borderId="33" xfId="0" applyFont="1" applyFill="1" applyBorder="1"/>
    <xf numFmtId="43" fontId="4" fillId="4" borderId="33" xfId="0" applyNumberFormat="1" applyFont="1" applyFill="1" applyBorder="1"/>
    <xf numFmtId="43" fontId="4" fillId="4" borderId="34" xfId="0" applyNumberFormat="1" applyFont="1" applyFill="1" applyBorder="1"/>
    <xf numFmtId="43" fontId="4" fillId="3" borderId="34" xfId="1" applyFont="1" applyFill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4" fillId="6" borderId="2" xfId="0" applyFont="1" applyFill="1" applyBorder="1" applyAlignment="1">
      <alignment horizontal="center"/>
    </xf>
    <xf numFmtId="0" fontId="0" fillId="7" borderId="8" xfId="0" applyFill="1" applyBorder="1"/>
    <xf numFmtId="0" fontId="5" fillId="7" borderId="13" xfId="0" applyFont="1" applyFill="1" applyBorder="1"/>
    <xf numFmtId="43" fontId="4" fillId="7" borderId="0" xfId="1" applyFont="1" applyFill="1" applyBorder="1"/>
    <xf numFmtId="43" fontId="5" fillId="7" borderId="8" xfId="1" applyFont="1" applyFill="1" applyBorder="1"/>
    <xf numFmtId="0" fontId="5" fillId="7" borderId="6" xfId="0" applyFont="1" applyFill="1" applyBorder="1"/>
    <xf numFmtId="43" fontId="4" fillId="7" borderId="6" xfId="1" applyFont="1" applyFill="1" applyBorder="1"/>
    <xf numFmtId="43" fontId="5" fillId="7" borderId="6" xfId="1" applyFont="1" applyFill="1" applyBorder="1"/>
    <xf numFmtId="43" fontId="4" fillId="7" borderId="15" xfId="1" applyFont="1" applyFill="1" applyBorder="1"/>
    <xf numFmtId="43" fontId="5" fillId="7" borderId="10" xfId="1" applyFont="1" applyFill="1" applyBorder="1"/>
    <xf numFmtId="43" fontId="4" fillId="7" borderId="10" xfId="1" applyFont="1" applyFill="1" applyBorder="1"/>
    <xf numFmtId="43" fontId="4" fillId="7" borderId="27" xfId="1" applyFont="1" applyFill="1" applyBorder="1"/>
    <xf numFmtId="43" fontId="4" fillId="7" borderId="28" xfId="1" applyFont="1" applyFill="1" applyBorder="1"/>
    <xf numFmtId="43" fontId="5" fillId="7" borderId="0" xfId="1" applyFont="1" applyFill="1" applyBorder="1"/>
    <xf numFmtId="0" fontId="5" fillId="7" borderId="29" xfId="0" applyFont="1" applyFill="1" applyBorder="1"/>
    <xf numFmtId="0" fontId="5" fillId="7" borderId="15" xfId="0" applyFont="1" applyFill="1" applyBorder="1"/>
    <xf numFmtId="43" fontId="5" fillId="7" borderId="6" xfId="0" applyNumberFormat="1" applyFont="1" applyFill="1" applyBorder="1"/>
    <xf numFmtId="0" fontId="5" fillId="7" borderId="10" xfId="0" applyFont="1" applyFill="1" applyBorder="1"/>
    <xf numFmtId="43" fontId="4" fillId="6" borderId="0" xfId="1" applyFont="1" applyFill="1" applyBorder="1"/>
    <xf numFmtId="43" fontId="4" fillId="6" borderId="6" xfId="1" applyFont="1" applyFill="1" applyBorder="1"/>
    <xf numFmtId="43" fontId="4" fillId="6" borderId="22" xfId="1" applyFont="1" applyFill="1" applyBorder="1"/>
    <xf numFmtId="0" fontId="4" fillId="6" borderId="15" xfId="0" applyFont="1" applyFill="1" applyBorder="1" applyAlignment="1">
      <alignment horizontal="center"/>
    </xf>
    <xf numFmtId="43" fontId="4" fillId="6" borderId="15" xfId="1" applyFont="1" applyFill="1" applyBorder="1"/>
    <xf numFmtId="43" fontId="4" fillId="6" borderId="14" xfId="1" applyFont="1" applyFill="1" applyBorder="1"/>
    <xf numFmtId="43" fontId="4" fillId="6" borderId="29" xfId="1" applyFont="1" applyFill="1" applyBorder="1"/>
    <xf numFmtId="43" fontId="4" fillId="6" borderId="13" xfId="0" applyNumberFormat="1" applyFont="1" applyFill="1" applyBorder="1"/>
    <xf numFmtId="43" fontId="4" fillId="6" borderId="6" xfId="0" applyNumberFormat="1" applyFont="1" applyFill="1" applyBorder="1"/>
    <xf numFmtId="43" fontId="4" fillId="6" borderId="34" xfId="0" applyNumberFormat="1" applyFont="1" applyFill="1" applyBorder="1"/>
    <xf numFmtId="0" fontId="10" fillId="4" borderId="9" xfId="0" applyFont="1" applyFill="1" applyBorder="1" applyAlignment="1">
      <alignment horizontal="left" indent="3"/>
    </xf>
    <xf numFmtId="43" fontId="7" fillId="0" borderId="0" xfId="1" applyFont="1" applyBorder="1"/>
    <xf numFmtId="0" fontId="0" fillId="0" borderId="8" xfId="0" applyBorder="1"/>
    <xf numFmtId="43" fontId="0" fillId="0" borderId="0" xfId="0" applyNumberFormat="1"/>
    <xf numFmtId="43" fontId="2" fillId="4" borderId="0" xfId="0" applyNumberFormat="1" applyFont="1" applyFill="1"/>
    <xf numFmtId="43" fontId="4" fillId="6" borderId="33" xfId="0" applyNumberFormat="1" applyFont="1" applyFill="1" applyBorder="1"/>
    <xf numFmtId="43" fontId="2" fillId="6" borderId="8" xfId="0" applyNumberFormat="1" applyFont="1" applyFill="1" applyBorder="1"/>
    <xf numFmtId="43" fontId="2" fillId="8" borderId="8" xfId="0" applyNumberFormat="1" applyFont="1" applyFill="1" applyBorder="1"/>
    <xf numFmtId="43" fontId="2" fillId="6" borderId="8" xfId="1" applyFont="1" applyFill="1" applyBorder="1"/>
    <xf numFmtId="43" fontId="2" fillId="8" borderId="10" xfId="0" applyNumberFormat="1" applyFont="1" applyFill="1" applyBorder="1"/>
    <xf numFmtId="0" fontId="4" fillId="8" borderId="0" xfId="0" applyFont="1" applyFill="1"/>
    <xf numFmtId="43" fontId="2" fillId="6" borderId="7" xfId="1" applyFont="1" applyFill="1" applyBorder="1"/>
    <xf numFmtId="43" fontId="0" fillId="0" borderId="8" xfId="1" applyFont="1" applyBorder="1"/>
    <xf numFmtId="43" fontId="0" fillId="0" borderId="8" xfId="0" applyNumberFormat="1" applyBorder="1"/>
    <xf numFmtId="0" fontId="4" fillId="6" borderId="0" xfId="0" applyFont="1" applyFill="1" applyAlignment="1">
      <alignment horizontal="center" wrapText="1"/>
    </xf>
    <xf numFmtId="0" fontId="4" fillId="4" borderId="35" xfId="0" applyFont="1" applyFill="1" applyBorder="1" applyAlignment="1">
      <alignment horizontal="center"/>
    </xf>
    <xf numFmtId="0" fontId="5" fillId="4" borderId="36" xfId="0" applyFont="1" applyFill="1" applyBorder="1" applyAlignment="1">
      <alignment horizontal="center"/>
    </xf>
    <xf numFmtId="0" fontId="5" fillId="4" borderId="37" xfId="0" applyFont="1" applyFill="1" applyBorder="1" applyAlignment="1">
      <alignment horizontal="center"/>
    </xf>
    <xf numFmtId="0" fontId="5" fillId="4" borderId="35" xfId="0" applyFont="1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4" fillId="4" borderId="37" xfId="0" applyFont="1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5" fillId="4" borderId="41" xfId="0" applyFont="1" applyFill="1" applyBorder="1" applyAlignment="1">
      <alignment horizontal="center"/>
    </xf>
    <xf numFmtId="0" fontId="5" fillId="4" borderId="38" xfId="0" applyFont="1" applyFill="1" applyBorder="1" applyAlignment="1">
      <alignment horizontal="center"/>
    </xf>
    <xf numFmtId="0" fontId="5" fillId="4" borderId="39" xfId="0" applyFont="1" applyFill="1" applyBorder="1" applyAlignment="1">
      <alignment horizontal="center"/>
    </xf>
    <xf numFmtId="43" fontId="7" fillId="0" borderId="6" xfId="1" applyFont="1" applyBorder="1"/>
    <xf numFmtId="0" fontId="3" fillId="0" borderId="0" xfId="0" applyFont="1" applyAlignment="1">
      <alignment horizontal="center" vertical="center"/>
    </xf>
  </cellXfs>
  <cellStyles count="2">
    <cellStyle name="Komma" xfId="1" builtinId="3"/>
    <cellStyle name="Normal" xfId="0" builtinId="0"/>
  </cellStyles>
  <dxfs count="0"/>
  <tableStyles count="0" defaultTableStyle="TableStyleMedium2" defaultPivotStyle="PivotStyleLight16"/>
  <colors>
    <mruColors>
      <color rgb="FF66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38100</xdr:rowOff>
    </xdr:from>
    <xdr:to>
      <xdr:col>1</xdr:col>
      <xdr:colOff>600075</xdr:colOff>
      <xdr:row>0</xdr:row>
      <xdr:rowOff>498406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9A65DB31-C7C2-43B5-ACD3-C88BD7B1D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0" y="38100"/>
          <a:ext cx="466725" cy="46030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rave\OneDrive\Skrivebord\PDSK\3.%20&#216;konomi\2023%20PDSK\Budsjett-PDSK-2024.xlsx" TargetMode="External"/><Relationship Id="rId1" Type="http://schemas.openxmlformats.org/officeDocument/2006/relationships/externalLinkPath" Target="file:///C:\Users\trave\OneDrive\Skrivebord\PDSK\3.%20&#216;konomi\2023%20PDSK\Budsjett-PDSK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gnskap PDSK 2023 "/>
      <sheetName val="Balanse"/>
      <sheetName val="Inntekter"/>
      <sheetName val="Utgifter"/>
      <sheetName val="Renter og gebyrer"/>
    </sheetNames>
    <sheetDataSet>
      <sheetData sheetId="0"/>
      <sheetData sheetId="1"/>
      <sheetData sheetId="2"/>
      <sheetData sheetId="3"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42">
          <cell r="G42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</row>
        <row r="80">
          <cell r="C80">
            <v>0</v>
          </cell>
          <cell r="E80">
            <v>0</v>
          </cell>
          <cell r="F80">
            <v>0</v>
          </cell>
          <cell r="G80">
            <v>0</v>
          </cell>
        </row>
        <row r="111">
          <cell r="G111">
            <v>0</v>
          </cell>
        </row>
        <row r="135">
          <cell r="G135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53FE7-F04B-4538-B1C9-D514DDE0FBB7}">
  <dimension ref="A1:L65"/>
  <sheetViews>
    <sheetView tabSelected="1" zoomScaleNormal="100" workbookViewId="0">
      <pane ySplit="3" topLeftCell="A4" activePane="bottomLeft" state="frozen"/>
      <selection pane="bottomLeft" activeCell="M22" sqref="M22"/>
    </sheetView>
  </sheetViews>
  <sheetFormatPr baseColWidth="10" defaultColWidth="8.7265625" defaultRowHeight="14.5" x14ac:dyDescent="0.35"/>
  <cols>
    <col min="1" max="1" width="6.26953125" style="116" customWidth="1"/>
    <col min="2" max="2" width="38.453125" bestFit="1" customWidth="1"/>
    <col min="3" max="7" width="10.6328125" customWidth="1"/>
    <col min="8" max="10" width="10.6328125" hidden="1" customWidth="1"/>
    <col min="11" max="11" width="11.7265625" customWidth="1"/>
    <col min="12" max="12" width="11.26953125" bestFit="1" customWidth="1"/>
  </cols>
  <sheetData>
    <row r="1" spans="1:12" ht="40" customHeight="1" thickBot="1" x14ac:dyDescent="0.4">
      <c r="A1" s="175" t="s">
        <v>47</v>
      </c>
      <c r="B1" s="175"/>
      <c r="C1" s="175"/>
      <c r="D1" s="175"/>
      <c r="E1" s="175"/>
      <c r="F1" s="175"/>
      <c r="G1" s="175"/>
      <c r="K1" s="147"/>
      <c r="L1" s="147"/>
    </row>
    <row r="2" spans="1:12" ht="26.5" x14ac:dyDescent="0.35">
      <c r="A2" s="1"/>
      <c r="B2" s="2"/>
      <c r="C2" s="3" t="s">
        <v>0</v>
      </c>
      <c r="D2" s="4" t="s">
        <v>1</v>
      </c>
      <c r="E2" s="3" t="s">
        <v>2</v>
      </c>
      <c r="F2" s="3" t="s">
        <v>3</v>
      </c>
      <c r="G2" s="3" t="s">
        <v>4</v>
      </c>
      <c r="H2" s="5">
        <v>2023</v>
      </c>
      <c r="I2" s="6" t="s">
        <v>5</v>
      </c>
      <c r="J2" s="117" t="s">
        <v>5</v>
      </c>
      <c r="K2" s="159" t="s">
        <v>49</v>
      </c>
      <c r="L2" s="155" t="s">
        <v>48</v>
      </c>
    </row>
    <row r="3" spans="1:12" x14ac:dyDescent="0.35">
      <c r="A3" s="7"/>
      <c r="B3" s="8"/>
      <c r="C3" s="9"/>
      <c r="D3" s="10"/>
      <c r="E3" s="9"/>
      <c r="F3" s="9"/>
      <c r="G3" s="9"/>
      <c r="H3" s="11" t="s">
        <v>40</v>
      </c>
      <c r="J3" s="118"/>
      <c r="K3" s="17"/>
    </row>
    <row r="4" spans="1:12" ht="17.149999999999999" customHeight="1" x14ac:dyDescent="0.35">
      <c r="A4" s="12"/>
      <c r="B4" s="13" t="s">
        <v>6</v>
      </c>
      <c r="C4" s="14"/>
      <c r="D4" s="15"/>
      <c r="E4" s="14"/>
      <c r="F4" s="14"/>
      <c r="G4" s="14"/>
      <c r="H4" s="16"/>
      <c r="I4" s="17"/>
      <c r="J4" s="119"/>
      <c r="K4" s="17"/>
    </row>
    <row r="5" spans="1:12" ht="17.149999999999999" customHeight="1" x14ac:dyDescent="0.35">
      <c r="A5" s="18">
        <v>3100</v>
      </c>
      <c r="B5" s="19" t="s">
        <v>7</v>
      </c>
      <c r="C5" s="20">
        <f>SUM(C6:C7)</f>
        <v>62000</v>
      </c>
      <c r="D5" s="20">
        <f t="shared" ref="D5:G5" si="0">SUM(D6:D7)</f>
        <v>0</v>
      </c>
      <c r="E5" s="20">
        <f t="shared" si="0"/>
        <v>0</v>
      </c>
      <c r="F5" s="20">
        <f t="shared" si="0"/>
        <v>15000</v>
      </c>
      <c r="G5" s="20">
        <f t="shared" si="0"/>
        <v>10000</v>
      </c>
      <c r="H5" s="16">
        <v>36593.94</v>
      </c>
      <c r="I5" s="17">
        <v>40000</v>
      </c>
      <c r="J5" s="135">
        <f>SUM(F5:I5)</f>
        <v>101593.94</v>
      </c>
      <c r="K5" s="17"/>
      <c r="L5" s="149">
        <f>SUM(C5:G5)</f>
        <v>87000</v>
      </c>
    </row>
    <row r="6" spans="1:12" ht="17.149999999999999" customHeight="1" x14ac:dyDescent="0.35">
      <c r="A6" s="21">
        <v>3110</v>
      </c>
      <c r="B6" s="22" t="s">
        <v>8</v>
      </c>
      <c r="C6" s="23">
        <v>12000</v>
      </c>
      <c r="D6" s="24">
        <v>0</v>
      </c>
      <c r="E6" s="24">
        <v>0</v>
      </c>
      <c r="F6" s="24">
        <v>0</v>
      </c>
      <c r="G6" s="24">
        <v>0</v>
      </c>
      <c r="H6" s="16"/>
      <c r="I6" s="17"/>
      <c r="J6" s="120"/>
      <c r="K6" s="17">
        <v>10098.879999999999</v>
      </c>
      <c r="L6" s="148">
        <f>SUM(C6:G6)</f>
        <v>12000</v>
      </c>
    </row>
    <row r="7" spans="1:12" ht="17.149999999999999" customHeight="1" x14ac:dyDescent="0.35">
      <c r="A7" s="21">
        <v>3120</v>
      </c>
      <c r="B7" s="22" t="s">
        <v>9</v>
      </c>
      <c r="C7" s="23">
        <v>50000</v>
      </c>
      <c r="D7" s="23">
        <v>0</v>
      </c>
      <c r="E7" s="23">
        <v>0</v>
      </c>
      <c r="F7" s="23">
        <v>15000</v>
      </c>
      <c r="G7" s="23">
        <v>10000</v>
      </c>
      <c r="H7" s="16"/>
      <c r="I7" s="17"/>
      <c r="J7" s="120"/>
      <c r="K7" s="17">
        <v>31250</v>
      </c>
      <c r="L7" s="148">
        <f t="shared" ref="L7:L63" si="1">SUM(C7:G7)</f>
        <v>75000</v>
      </c>
    </row>
    <row r="8" spans="1:12" ht="17.149999999999999" customHeight="1" x14ac:dyDescent="0.35">
      <c r="A8" s="18">
        <v>3400</v>
      </c>
      <c r="B8" s="19" t="s">
        <v>10</v>
      </c>
      <c r="C8" s="20">
        <f>SUM(C9:C13)</f>
        <v>55000</v>
      </c>
      <c r="D8" s="20">
        <f>SUM(D9:D13)</f>
        <v>0</v>
      </c>
      <c r="E8" s="20">
        <f>SUM(E9:E13)</f>
        <v>0</v>
      </c>
      <c r="F8" s="20">
        <f>SUM(F9:F13)</f>
        <v>0</v>
      </c>
      <c r="G8" s="20">
        <f>SUM(G9:G13)</f>
        <v>0</v>
      </c>
      <c r="H8" s="16">
        <v>62715.93</v>
      </c>
      <c r="I8" s="17">
        <v>65000</v>
      </c>
      <c r="J8" s="135">
        <f>SUM(F8:I8)</f>
        <v>127715.93</v>
      </c>
      <c r="K8" s="17"/>
      <c r="L8" s="149">
        <f t="shared" si="1"/>
        <v>55000</v>
      </c>
    </row>
    <row r="9" spans="1:12" ht="17.149999999999999" customHeight="1" x14ac:dyDescent="0.35">
      <c r="A9" s="21">
        <v>3410</v>
      </c>
      <c r="B9" s="22" t="s">
        <v>11</v>
      </c>
      <c r="C9" s="25">
        <v>15000</v>
      </c>
      <c r="D9" s="25">
        <v>0</v>
      </c>
      <c r="E9" s="25">
        <v>0</v>
      </c>
      <c r="F9" s="25">
        <v>0</v>
      </c>
      <c r="G9" s="25">
        <v>0</v>
      </c>
      <c r="H9" s="16"/>
      <c r="I9" s="17"/>
      <c r="J9" s="120"/>
      <c r="K9" s="17">
        <v>13820</v>
      </c>
      <c r="L9" s="148">
        <f t="shared" si="1"/>
        <v>15000</v>
      </c>
    </row>
    <row r="10" spans="1:12" ht="17.149999999999999" customHeight="1" x14ac:dyDescent="0.35">
      <c r="A10" s="21">
        <v>3411</v>
      </c>
      <c r="B10" s="22" t="s">
        <v>12</v>
      </c>
      <c r="C10" s="25">
        <v>15000</v>
      </c>
      <c r="D10" s="26"/>
      <c r="E10" s="25"/>
      <c r="F10" s="25"/>
      <c r="G10" s="25"/>
      <c r="H10" s="16"/>
      <c r="I10" s="17"/>
      <c r="J10" s="120"/>
      <c r="K10" s="17">
        <v>15134</v>
      </c>
      <c r="L10" s="148">
        <f t="shared" si="1"/>
        <v>15000</v>
      </c>
    </row>
    <row r="11" spans="1:12" ht="17.149999999999999" customHeight="1" x14ac:dyDescent="0.35">
      <c r="A11" s="21">
        <v>3415</v>
      </c>
      <c r="B11" s="22" t="s">
        <v>13</v>
      </c>
      <c r="C11" s="25">
        <v>0</v>
      </c>
      <c r="D11" s="27"/>
      <c r="E11" s="24"/>
      <c r="F11" s="24"/>
      <c r="G11" s="24"/>
      <c r="H11" s="16"/>
      <c r="I11" s="17"/>
      <c r="J11" s="120"/>
      <c r="K11" s="17"/>
      <c r="L11" s="148">
        <f t="shared" si="1"/>
        <v>0</v>
      </c>
    </row>
    <row r="12" spans="1:12" ht="17.149999999999999" customHeight="1" x14ac:dyDescent="0.35">
      <c r="A12" s="21">
        <v>3420</v>
      </c>
      <c r="B12" s="22" t="s">
        <v>14</v>
      </c>
      <c r="C12" s="25">
        <v>25000</v>
      </c>
      <c r="D12" s="27"/>
      <c r="E12" s="24"/>
      <c r="F12" s="24"/>
      <c r="G12" s="24"/>
      <c r="H12" s="16"/>
      <c r="I12" s="17"/>
      <c r="J12" s="120"/>
      <c r="K12" s="17">
        <v>24323.47</v>
      </c>
      <c r="L12" s="148">
        <f t="shared" si="1"/>
        <v>25000</v>
      </c>
    </row>
    <row r="13" spans="1:12" ht="17.149999999999999" customHeight="1" x14ac:dyDescent="0.35">
      <c r="A13" s="21">
        <v>3425</v>
      </c>
      <c r="B13" s="22" t="s">
        <v>15</v>
      </c>
      <c r="C13" s="28"/>
      <c r="D13" s="27"/>
      <c r="E13" s="24"/>
      <c r="F13" s="24"/>
      <c r="G13" s="24"/>
      <c r="H13" s="16"/>
      <c r="I13" s="17"/>
      <c r="J13" s="120"/>
      <c r="K13" s="17"/>
      <c r="L13" s="148">
        <f t="shared" si="1"/>
        <v>0</v>
      </c>
    </row>
    <row r="14" spans="1:12" ht="17.149999999999999" customHeight="1" x14ac:dyDescent="0.35">
      <c r="A14" s="18">
        <v>3440</v>
      </c>
      <c r="B14" s="19" t="s">
        <v>16</v>
      </c>
      <c r="C14" s="20">
        <f>SUM(C15:C17)</f>
        <v>0</v>
      </c>
      <c r="D14" s="29"/>
      <c r="E14" s="30"/>
      <c r="F14" s="30"/>
      <c r="G14" s="30"/>
      <c r="H14" s="16">
        <v>15327.5</v>
      </c>
      <c r="I14" s="17">
        <v>15000</v>
      </c>
      <c r="J14" s="135">
        <f>SUM(F14:I14)</f>
        <v>30327.5</v>
      </c>
      <c r="K14" s="17"/>
      <c r="L14" s="149">
        <f t="shared" si="1"/>
        <v>0</v>
      </c>
    </row>
    <row r="15" spans="1:12" ht="17.149999999999999" customHeight="1" x14ac:dyDescent="0.35">
      <c r="A15" s="21"/>
      <c r="B15" s="22"/>
      <c r="C15" s="23"/>
      <c r="D15" s="27"/>
      <c r="E15" s="24"/>
      <c r="F15" s="24"/>
      <c r="G15" s="24"/>
      <c r="H15" s="16"/>
      <c r="I15" s="17"/>
      <c r="J15" s="120"/>
      <c r="K15" s="17"/>
      <c r="L15" s="148">
        <f t="shared" si="1"/>
        <v>0</v>
      </c>
    </row>
    <row r="16" spans="1:12" ht="17.149999999999999" hidden="1" customHeight="1" x14ac:dyDescent="0.35">
      <c r="A16" s="21"/>
      <c r="B16" s="22"/>
      <c r="C16" s="23"/>
      <c r="D16" s="27"/>
      <c r="E16" s="24"/>
      <c r="F16" s="24"/>
      <c r="G16" s="24"/>
      <c r="H16" s="16"/>
      <c r="I16" s="17"/>
      <c r="J16" s="120"/>
      <c r="K16" s="17"/>
      <c r="L16" s="148">
        <f t="shared" si="1"/>
        <v>0</v>
      </c>
    </row>
    <row r="17" spans="1:12" ht="17.149999999999999" hidden="1" customHeight="1" x14ac:dyDescent="0.35">
      <c r="A17" s="21"/>
      <c r="B17" s="22"/>
      <c r="C17" s="23"/>
      <c r="D17" s="27"/>
      <c r="E17" s="24"/>
      <c r="F17" s="24"/>
      <c r="G17" s="24"/>
      <c r="H17" s="16"/>
      <c r="I17" s="17"/>
      <c r="J17" s="120"/>
      <c r="K17" s="17"/>
      <c r="L17" s="148">
        <f t="shared" si="1"/>
        <v>0</v>
      </c>
    </row>
    <row r="18" spans="1:12" ht="17.149999999999999" customHeight="1" x14ac:dyDescent="0.35">
      <c r="A18" s="21">
        <v>3920</v>
      </c>
      <c r="B18" s="19" t="s">
        <v>17</v>
      </c>
      <c r="C18" s="20">
        <v>65000</v>
      </c>
      <c r="D18" s="31"/>
      <c r="E18" s="20"/>
      <c r="F18" s="20"/>
      <c r="G18" s="20"/>
      <c r="H18" s="16">
        <v>53352.610000000008</v>
      </c>
      <c r="I18" s="17">
        <v>60000</v>
      </c>
      <c r="J18" s="135">
        <f>SUM(F18:I18)</f>
        <v>113352.61000000002</v>
      </c>
      <c r="K18" s="17">
        <v>43426.62</v>
      </c>
      <c r="L18" s="149">
        <f t="shared" si="1"/>
        <v>65000</v>
      </c>
    </row>
    <row r="19" spans="1:12" ht="17.149999999999999" customHeight="1" x14ac:dyDescent="0.35">
      <c r="A19" s="21">
        <v>3990</v>
      </c>
      <c r="B19" s="19" t="s">
        <v>18</v>
      </c>
      <c r="C19" s="20">
        <v>60000</v>
      </c>
      <c r="D19" s="29"/>
      <c r="E19" s="30"/>
      <c r="F19" s="30"/>
      <c r="G19" s="30"/>
      <c r="H19" s="16">
        <v>54932.090000000004</v>
      </c>
      <c r="I19" s="17">
        <v>60000</v>
      </c>
      <c r="J19" s="135">
        <f>SUM(F19:I19)</f>
        <v>114932.09</v>
      </c>
      <c r="K19" s="17">
        <v>59031.06</v>
      </c>
      <c r="L19" s="149">
        <f t="shared" si="1"/>
        <v>60000</v>
      </c>
    </row>
    <row r="20" spans="1:12" ht="17.149999999999999" customHeight="1" x14ac:dyDescent="0.35">
      <c r="A20" s="32"/>
      <c r="B20" s="33"/>
      <c r="C20" s="34"/>
      <c r="D20" s="35"/>
      <c r="E20" s="34"/>
      <c r="F20" s="34"/>
      <c r="G20" s="34"/>
      <c r="H20" s="36"/>
      <c r="I20" s="17"/>
      <c r="J20" s="121"/>
      <c r="K20" s="17"/>
      <c r="L20" s="148"/>
    </row>
    <row r="21" spans="1:12" ht="17.149999999999999" customHeight="1" x14ac:dyDescent="0.35">
      <c r="A21" s="37"/>
      <c r="B21" s="38" t="s">
        <v>19</v>
      </c>
      <c r="C21" s="39">
        <f>C5+C8+C14+C18+C19</f>
        <v>242000</v>
      </c>
      <c r="D21" s="39">
        <f>D5+D8+D14+D18+D19</f>
        <v>0</v>
      </c>
      <c r="E21" s="39">
        <f>E5+E8+E14+E18+E19</f>
        <v>0</v>
      </c>
      <c r="F21" s="39">
        <f>F5+F8+F14+F18+F19</f>
        <v>15000</v>
      </c>
      <c r="G21" s="39">
        <f>G5+G8+G14+G18+G19</f>
        <v>10000</v>
      </c>
      <c r="H21" s="40">
        <v>222922.07</v>
      </c>
      <c r="I21" s="40">
        <f>SUM(I5:I20)</f>
        <v>240000</v>
      </c>
      <c r="J21" s="137">
        <f>SUM(J5:J20)</f>
        <v>487922.06999999995</v>
      </c>
      <c r="K21" s="156">
        <f>SUM(K5:K19)</f>
        <v>197084.03</v>
      </c>
      <c r="L21" s="152">
        <f>L5+L8+L14+L18+L19</f>
        <v>267000</v>
      </c>
    </row>
    <row r="22" spans="1:12" ht="17.149999999999999" customHeight="1" x14ac:dyDescent="0.35">
      <c r="A22" s="41"/>
      <c r="B22" s="42"/>
      <c r="C22" s="43" t="s">
        <v>0</v>
      </c>
      <c r="D22" s="44" t="s">
        <v>1</v>
      </c>
      <c r="E22" s="45" t="s">
        <v>2</v>
      </c>
      <c r="F22" s="45" t="s">
        <v>3</v>
      </c>
      <c r="G22" s="45" t="s">
        <v>4</v>
      </c>
      <c r="H22" s="46" t="s">
        <v>20</v>
      </c>
      <c r="I22" s="17"/>
      <c r="J22" s="138" t="s">
        <v>20</v>
      </c>
      <c r="K22" s="17"/>
      <c r="L22" s="148">
        <f t="shared" si="1"/>
        <v>0</v>
      </c>
    </row>
    <row r="23" spans="1:12" ht="17.149999999999999" customHeight="1" x14ac:dyDescent="0.35">
      <c r="A23" s="47"/>
      <c r="B23" s="48" t="s">
        <v>21</v>
      </c>
      <c r="C23" s="49"/>
      <c r="D23" s="50"/>
      <c r="E23" s="51"/>
      <c r="F23" s="51"/>
      <c r="G23" s="51"/>
      <c r="H23" s="16"/>
      <c r="I23" s="17"/>
      <c r="J23" s="122"/>
      <c r="K23" s="17"/>
      <c r="L23" s="17"/>
    </row>
    <row r="24" spans="1:12" ht="17.149999999999999" customHeight="1" x14ac:dyDescent="0.35">
      <c r="A24" s="52">
        <v>4200</v>
      </c>
      <c r="B24" s="48" t="s">
        <v>22</v>
      </c>
      <c r="C24" s="53">
        <f>SUM(C25:C26)</f>
        <v>500</v>
      </c>
      <c r="D24" s="20">
        <f>SUM(D25:D26)</f>
        <v>5000</v>
      </c>
      <c r="E24" s="20">
        <f>SUM(E25:E26)</f>
        <v>5000</v>
      </c>
      <c r="F24" s="20">
        <f>SUM(F25:F26)</f>
        <v>10000</v>
      </c>
      <c r="G24" s="20">
        <f>SUM(G25:G26)</f>
        <v>10000</v>
      </c>
      <c r="H24" s="16">
        <v>20927.48</v>
      </c>
      <c r="I24" s="17">
        <v>44500</v>
      </c>
      <c r="J24" s="136">
        <f>SUM(F24:I24)</f>
        <v>85427.48</v>
      </c>
      <c r="K24" s="17">
        <v>32608.51</v>
      </c>
      <c r="L24" s="149">
        <f t="shared" si="1"/>
        <v>30500</v>
      </c>
    </row>
    <row r="25" spans="1:12" ht="17.149999999999999" customHeight="1" x14ac:dyDescent="0.35">
      <c r="A25" s="47">
        <v>4210</v>
      </c>
      <c r="B25" s="54" t="s">
        <v>22</v>
      </c>
      <c r="C25" s="55">
        <v>500</v>
      </c>
      <c r="D25" s="56">
        <v>5000</v>
      </c>
      <c r="E25" s="56">
        <v>5000</v>
      </c>
      <c r="F25" s="56">
        <v>10000</v>
      </c>
      <c r="G25" s="56">
        <v>10000</v>
      </c>
      <c r="H25" s="16"/>
      <c r="I25" s="17"/>
      <c r="J25" s="123"/>
      <c r="K25" s="17"/>
      <c r="L25" s="148">
        <f t="shared" si="1"/>
        <v>30500</v>
      </c>
    </row>
    <row r="26" spans="1:12" ht="17.149999999999999" customHeight="1" x14ac:dyDescent="0.35">
      <c r="A26" s="57">
        <v>4220</v>
      </c>
      <c r="B26" s="145" t="s">
        <v>50</v>
      </c>
      <c r="C26" s="59"/>
      <c r="D26" s="60"/>
      <c r="E26" s="61"/>
      <c r="F26" s="61"/>
      <c r="G26" s="61"/>
      <c r="H26" s="16"/>
      <c r="I26" s="17"/>
      <c r="J26" s="124"/>
      <c r="K26" s="17"/>
      <c r="L26" s="148">
        <f t="shared" si="1"/>
        <v>0</v>
      </c>
    </row>
    <row r="27" spans="1:12" ht="17.149999999999999" customHeight="1" x14ac:dyDescent="0.35">
      <c r="A27" s="62">
        <v>4300</v>
      </c>
      <c r="B27" s="63" t="s">
        <v>23</v>
      </c>
      <c r="C27" s="64">
        <f>C28</f>
        <v>16800</v>
      </c>
      <c r="D27" s="65">
        <f>D28</f>
        <v>0</v>
      </c>
      <c r="E27" s="66">
        <f>E28</f>
        <v>0</v>
      </c>
      <c r="F27" s="66">
        <f>F28</f>
        <v>0</v>
      </c>
      <c r="G27" s="66">
        <f>G28</f>
        <v>0</v>
      </c>
      <c r="H27" s="16">
        <v>0</v>
      </c>
      <c r="I27" s="17"/>
      <c r="J27" s="125">
        <f>SUM(F27:I27)</f>
        <v>0</v>
      </c>
      <c r="K27" s="17"/>
      <c r="L27" s="149">
        <f t="shared" si="1"/>
        <v>16800</v>
      </c>
    </row>
    <row r="28" spans="1:12" ht="17.149999999999999" customHeight="1" x14ac:dyDescent="0.35">
      <c r="A28" s="47">
        <v>4310</v>
      </c>
      <c r="B28" s="54" t="s">
        <v>24</v>
      </c>
      <c r="C28" s="67">
        <v>16800</v>
      </c>
      <c r="D28" s="23">
        <f>[1]Utgifter!D38</f>
        <v>0</v>
      </c>
      <c r="E28" s="23">
        <f>[1]Utgifter!E38</f>
        <v>0</v>
      </c>
      <c r="F28" s="23">
        <f>[1]Utgifter!F38</f>
        <v>0</v>
      </c>
      <c r="G28" s="23">
        <f>[1]Utgifter!G38</f>
        <v>0</v>
      </c>
      <c r="H28" s="16"/>
      <c r="I28" s="17"/>
      <c r="J28" s="124"/>
      <c r="K28" s="17">
        <v>16800</v>
      </c>
      <c r="L28" s="148">
        <f t="shared" si="1"/>
        <v>16800</v>
      </c>
    </row>
    <row r="29" spans="1:12" ht="17.149999999999999" customHeight="1" x14ac:dyDescent="0.35">
      <c r="A29" s="57"/>
      <c r="B29" s="58"/>
      <c r="C29" s="68"/>
      <c r="D29" s="69"/>
      <c r="E29" s="70"/>
      <c r="F29" s="70"/>
      <c r="G29" s="70"/>
      <c r="H29" s="16"/>
      <c r="I29" s="17"/>
      <c r="J29" s="126"/>
      <c r="K29" s="17"/>
      <c r="L29" s="148">
        <f t="shared" si="1"/>
        <v>0</v>
      </c>
    </row>
    <row r="30" spans="1:12" ht="17.149999999999999" customHeight="1" x14ac:dyDescent="0.35">
      <c r="A30" s="160">
        <v>6300</v>
      </c>
      <c r="B30" s="63" t="s">
        <v>25</v>
      </c>
      <c r="C30" s="64">
        <f>SUM(C31:C32)</f>
        <v>3500</v>
      </c>
      <c r="D30" s="65">
        <f>SUM(D31:D32)</f>
        <v>8000</v>
      </c>
      <c r="E30" s="66">
        <f>SUM(E31:E32)</f>
        <v>8000</v>
      </c>
      <c r="F30" s="66">
        <f>SUM(F31:F32)</f>
        <v>40000</v>
      </c>
      <c r="G30" s="66">
        <f>SUM(G31:G32)</f>
        <v>0</v>
      </c>
      <c r="H30" s="16">
        <v>46226</v>
      </c>
      <c r="I30" s="17">
        <v>48000</v>
      </c>
      <c r="J30" s="139">
        <f>SUM(F30:I30)</f>
        <v>134226</v>
      </c>
      <c r="K30" s="17">
        <v>58302</v>
      </c>
      <c r="L30" s="149">
        <f t="shared" si="1"/>
        <v>59500</v>
      </c>
    </row>
    <row r="31" spans="1:12" ht="17.149999999999999" customHeight="1" x14ac:dyDescent="0.35">
      <c r="A31" s="161">
        <v>6310</v>
      </c>
      <c r="B31" s="54" t="s">
        <v>26</v>
      </c>
      <c r="C31" s="67">
        <v>3500</v>
      </c>
      <c r="D31" s="23">
        <v>0</v>
      </c>
      <c r="E31" s="23">
        <v>8000</v>
      </c>
      <c r="F31" s="23">
        <v>40000</v>
      </c>
      <c r="G31" s="23">
        <f>[1]Utgifter!G42</f>
        <v>0</v>
      </c>
      <c r="H31" s="16"/>
      <c r="I31" s="17"/>
      <c r="J31" s="124"/>
      <c r="K31" s="17"/>
      <c r="L31" s="148">
        <f t="shared" si="1"/>
        <v>51500</v>
      </c>
    </row>
    <row r="32" spans="1:12" ht="17.149999999999999" customHeight="1" x14ac:dyDescent="0.35">
      <c r="A32" s="162">
        <v>6320</v>
      </c>
      <c r="B32" s="58" t="s">
        <v>41</v>
      </c>
      <c r="C32" s="68"/>
      <c r="D32" s="69">
        <v>8000</v>
      </c>
      <c r="E32" s="70"/>
      <c r="F32" s="70"/>
      <c r="G32" s="70"/>
      <c r="H32" s="16"/>
      <c r="I32" s="17"/>
      <c r="J32" s="126"/>
      <c r="K32" s="17"/>
      <c r="L32" s="148">
        <f t="shared" si="1"/>
        <v>8000</v>
      </c>
    </row>
    <row r="33" spans="1:12" ht="17.149999999999999" customHeight="1" x14ac:dyDescent="0.35">
      <c r="A33" s="163">
        <v>7400</v>
      </c>
      <c r="B33" s="63" t="s">
        <v>51</v>
      </c>
      <c r="C33" s="64">
        <f>SUM(C34:C35)</f>
        <v>8000</v>
      </c>
      <c r="D33" s="64">
        <f t="shared" ref="D33:G33" si="2">SUM(D34:D35)</f>
        <v>0</v>
      </c>
      <c r="E33" s="64">
        <f t="shared" si="2"/>
        <v>0</v>
      </c>
      <c r="F33" s="64">
        <f t="shared" si="2"/>
        <v>0</v>
      </c>
      <c r="G33" s="64">
        <f t="shared" si="2"/>
        <v>0</v>
      </c>
      <c r="H33" s="16"/>
      <c r="I33" s="17"/>
      <c r="J33" s="124"/>
      <c r="K33" s="17"/>
      <c r="L33" s="149">
        <f t="shared" si="1"/>
        <v>8000</v>
      </c>
    </row>
    <row r="34" spans="1:12" ht="17.149999999999999" customHeight="1" x14ac:dyDescent="0.35">
      <c r="A34" s="161">
        <v>7400</v>
      </c>
      <c r="B34" s="54" t="s">
        <v>52</v>
      </c>
      <c r="C34" s="67">
        <v>8000</v>
      </c>
      <c r="D34" s="174"/>
      <c r="E34" s="23"/>
      <c r="F34" s="23"/>
      <c r="G34" s="23"/>
      <c r="H34" s="16"/>
      <c r="I34" s="17"/>
      <c r="J34" s="124"/>
      <c r="K34" s="17"/>
      <c r="L34" s="148"/>
    </row>
    <row r="35" spans="1:12" ht="17.149999999999999" customHeight="1" x14ac:dyDescent="0.35">
      <c r="A35" s="162"/>
      <c r="B35" s="58"/>
      <c r="C35" s="68"/>
      <c r="D35" s="174"/>
      <c r="E35" s="23"/>
      <c r="F35" s="23"/>
      <c r="G35" s="23"/>
      <c r="H35" s="16"/>
      <c r="I35" s="17"/>
      <c r="J35" s="124"/>
      <c r="K35" s="17"/>
      <c r="L35" s="148"/>
    </row>
    <row r="36" spans="1:12" ht="17.149999999999999" customHeight="1" x14ac:dyDescent="0.35">
      <c r="A36" s="163">
        <v>7400</v>
      </c>
      <c r="B36" s="63" t="s">
        <v>17</v>
      </c>
      <c r="C36" s="64">
        <f>SUM(C37:C38)</f>
        <v>30000</v>
      </c>
      <c r="D36" s="65">
        <f>SUM(D37:D39)</f>
        <v>0</v>
      </c>
      <c r="E36" s="66">
        <f>SUM(E37:E39)</f>
        <v>0</v>
      </c>
      <c r="F36" s="66">
        <f>SUM(F37:F39)</f>
        <v>0</v>
      </c>
      <c r="G36" s="66">
        <f>SUM(G37:G39)</f>
        <v>0</v>
      </c>
      <c r="H36" s="16">
        <v>28012.690000000002</v>
      </c>
      <c r="I36" s="17">
        <v>32000</v>
      </c>
      <c r="J36" s="139">
        <f>SUM(F36:I36)</f>
        <v>60012.69</v>
      </c>
      <c r="K36" s="17">
        <v>26560</v>
      </c>
      <c r="L36" s="149">
        <f t="shared" si="1"/>
        <v>30000</v>
      </c>
    </row>
    <row r="37" spans="1:12" ht="17.149999999999999" customHeight="1" x14ac:dyDescent="0.35">
      <c r="A37" s="161">
        <v>7400</v>
      </c>
      <c r="B37" s="54" t="s">
        <v>27</v>
      </c>
      <c r="C37" s="67">
        <v>30000</v>
      </c>
      <c r="D37" s="23">
        <f>[1]Utgifter!D56</f>
        <v>0</v>
      </c>
      <c r="E37" s="23">
        <f>[1]Utgifter!E56</f>
        <v>0</v>
      </c>
      <c r="F37" s="23">
        <f>[1]Utgifter!F56</f>
        <v>0</v>
      </c>
      <c r="G37" s="23">
        <f>[1]Utgifter!G56</f>
        <v>0</v>
      </c>
      <c r="H37" s="16"/>
      <c r="I37" s="17"/>
      <c r="J37" s="123"/>
      <c r="K37" s="17"/>
      <c r="L37" s="148">
        <f t="shared" si="1"/>
        <v>30000</v>
      </c>
    </row>
    <row r="38" spans="1:12" ht="17.149999999999999" customHeight="1" x14ac:dyDescent="0.35">
      <c r="A38" s="162"/>
      <c r="B38" s="58"/>
      <c r="C38" s="68"/>
      <c r="D38" s="69"/>
      <c r="E38" s="70"/>
      <c r="F38" s="70"/>
      <c r="G38" s="70"/>
      <c r="H38" s="16"/>
      <c r="I38" s="17"/>
      <c r="J38" s="127"/>
      <c r="K38" s="17"/>
      <c r="L38" s="148">
        <f t="shared" si="1"/>
        <v>0</v>
      </c>
    </row>
    <row r="39" spans="1:12" ht="17.149999999999999" customHeight="1" x14ac:dyDescent="0.35">
      <c r="A39" s="163">
        <v>7420</v>
      </c>
      <c r="B39" s="63" t="s">
        <v>28</v>
      </c>
      <c r="C39" s="64">
        <f>SUM(C40:C41)</f>
        <v>12000</v>
      </c>
      <c r="D39" s="66">
        <f>SUM(D40:D41)</f>
        <v>0</v>
      </c>
      <c r="E39" s="66">
        <f>SUM(E40:E41)</f>
        <v>0</v>
      </c>
      <c r="F39" s="66">
        <f>SUM(F40:F41)</f>
        <v>0</v>
      </c>
      <c r="G39" s="66">
        <f>SUM(G40:G41)</f>
        <v>0</v>
      </c>
      <c r="H39" s="16">
        <v>27589.86</v>
      </c>
      <c r="I39" s="17">
        <v>30000</v>
      </c>
      <c r="J39" s="139">
        <f>SUM(F39:I39)</f>
        <v>57589.86</v>
      </c>
      <c r="K39" s="17">
        <v>10197</v>
      </c>
      <c r="L39" s="149">
        <f t="shared" si="1"/>
        <v>12000</v>
      </c>
    </row>
    <row r="40" spans="1:12" ht="17.149999999999999" customHeight="1" x14ac:dyDescent="0.35">
      <c r="A40" s="161">
        <v>7420</v>
      </c>
      <c r="B40" s="54" t="s">
        <v>28</v>
      </c>
      <c r="C40" s="67">
        <v>12000</v>
      </c>
      <c r="D40" s="23">
        <f>[1]Utgifter!D70</f>
        <v>0</v>
      </c>
      <c r="E40" s="23">
        <f>[1]Utgifter!E70</f>
        <v>0</v>
      </c>
      <c r="F40" s="23">
        <f>[1]Utgifter!F70</f>
        <v>0</v>
      </c>
      <c r="G40" s="23">
        <f>[1]Utgifter!G70</f>
        <v>0</v>
      </c>
      <c r="H40" s="16"/>
      <c r="I40" s="17"/>
      <c r="J40" s="123"/>
      <c r="K40" s="17"/>
      <c r="L40" s="148">
        <f t="shared" si="1"/>
        <v>12000</v>
      </c>
    </row>
    <row r="41" spans="1:12" ht="17.149999999999999" customHeight="1" x14ac:dyDescent="0.35">
      <c r="A41" s="162"/>
      <c r="B41" s="58"/>
      <c r="C41" s="71"/>
      <c r="D41" s="69"/>
      <c r="E41" s="70"/>
      <c r="F41" s="70"/>
      <c r="G41" s="70"/>
      <c r="H41" s="16"/>
      <c r="I41" s="17"/>
      <c r="J41" s="127"/>
      <c r="K41" s="17"/>
      <c r="L41" s="148">
        <f t="shared" si="1"/>
        <v>0</v>
      </c>
    </row>
    <row r="42" spans="1:12" ht="17.149999999999999" customHeight="1" x14ac:dyDescent="0.35">
      <c r="A42" s="160">
        <v>7421</v>
      </c>
      <c r="B42" s="63" t="s">
        <v>29</v>
      </c>
      <c r="C42" s="72">
        <f>SUM(C43:C44)</f>
        <v>0</v>
      </c>
      <c r="D42" s="66">
        <f>SUM(D43:D44)</f>
        <v>12000</v>
      </c>
      <c r="E42" s="72">
        <f>SUM(E43:E44)</f>
        <v>0</v>
      </c>
      <c r="F42" s="66">
        <f>SUM(F43:F44)</f>
        <v>0</v>
      </c>
      <c r="G42" s="64">
        <f>SUM(G43:G44)</f>
        <v>0</v>
      </c>
      <c r="H42" s="16">
        <v>6968.75</v>
      </c>
      <c r="I42" s="17">
        <v>7000</v>
      </c>
      <c r="J42" s="139">
        <f>SUM(F42:I42)</f>
        <v>13968.75</v>
      </c>
      <c r="K42" s="17">
        <v>9906</v>
      </c>
      <c r="L42" s="149">
        <f t="shared" si="1"/>
        <v>12000</v>
      </c>
    </row>
    <row r="43" spans="1:12" ht="17.149999999999999" customHeight="1" x14ac:dyDescent="0.35">
      <c r="A43" s="164">
        <v>7421</v>
      </c>
      <c r="B43" s="73" t="s">
        <v>29</v>
      </c>
      <c r="C43" s="74">
        <f>[1]Utgifter!C80</f>
        <v>0</v>
      </c>
      <c r="D43" s="75">
        <v>12000</v>
      </c>
      <c r="E43" s="74">
        <f>[1]Utgifter!E80</f>
        <v>0</v>
      </c>
      <c r="F43" s="75">
        <f>[1]Utgifter!F80</f>
        <v>0</v>
      </c>
      <c r="G43" s="76">
        <f>[1]Utgifter!G80</f>
        <v>0</v>
      </c>
      <c r="H43" s="16"/>
      <c r="I43" s="17"/>
      <c r="J43" s="123"/>
      <c r="K43" s="17"/>
      <c r="L43" s="148">
        <f t="shared" si="1"/>
        <v>12000</v>
      </c>
    </row>
    <row r="44" spans="1:12" ht="17.149999999999999" customHeight="1" x14ac:dyDescent="0.35">
      <c r="A44" s="165"/>
      <c r="B44" s="77"/>
      <c r="C44" s="78"/>
      <c r="D44" s="79"/>
      <c r="E44" s="80"/>
      <c r="F44" s="79"/>
      <c r="G44" s="81"/>
      <c r="H44" s="16"/>
      <c r="I44" s="17"/>
      <c r="J44" s="127"/>
      <c r="K44" s="17"/>
      <c r="L44" s="148">
        <f t="shared" si="1"/>
        <v>0</v>
      </c>
    </row>
    <row r="45" spans="1:12" ht="17.149999999999999" customHeight="1" x14ac:dyDescent="0.35">
      <c r="A45" s="166">
        <v>7500</v>
      </c>
      <c r="B45" s="63" t="s">
        <v>30</v>
      </c>
      <c r="C45" s="66">
        <f>SUM(C46:C47)</f>
        <v>9000</v>
      </c>
      <c r="D45" s="66">
        <f>SUM(D46:D47)</f>
        <v>0</v>
      </c>
      <c r="E45" s="72">
        <f>SUM(E46:E47)</f>
        <v>0</v>
      </c>
      <c r="F45" s="66">
        <f>SUM(F46:F47)</f>
        <v>0</v>
      </c>
      <c r="G45" s="64">
        <f>SUM(G46:G47)</f>
        <v>0</v>
      </c>
      <c r="H45" s="16">
        <v>7578</v>
      </c>
      <c r="I45" s="17">
        <v>4000</v>
      </c>
      <c r="J45" s="140">
        <f>SUM(F45:I45)</f>
        <v>11578</v>
      </c>
      <c r="K45" s="17">
        <v>7882</v>
      </c>
      <c r="L45" s="149">
        <f t="shared" si="1"/>
        <v>9000</v>
      </c>
    </row>
    <row r="46" spans="1:12" ht="17.149999999999999" customHeight="1" x14ac:dyDescent="0.35">
      <c r="A46" s="167"/>
      <c r="B46" s="82" t="s">
        <v>30</v>
      </c>
      <c r="C46" s="75">
        <v>7000</v>
      </c>
      <c r="D46" s="83"/>
      <c r="E46" s="84"/>
      <c r="F46" s="83"/>
      <c r="G46" s="85"/>
      <c r="H46" s="16"/>
      <c r="I46" s="17"/>
      <c r="J46" s="128"/>
      <c r="K46" s="17"/>
      <c r="L46" s="148">
        <f t="shared" si="1"/>
        <v>7000</v>
      </c>
    </row>
    <row r="47" spans="1:12" ht="17.149999999999999" customHeight="1" x14ac:dyDescent="0.35">
      <c r="A47" s="168"/>
      <c r="B47" s="86" t="s">
        <v>42</v>
      </c>
      <c r="C47" s="87">
        <v>2000</v>
      </c>
      <c r="D47" s="79"/>
      <c r="E47" s="80"/>
      <c r="F47" s="79"/>
      <c r="G47" s="81"/>
      <c r="H47" s="16"/>
      <c r="I47" s="17"/>
      <c r="J47" s="129"/>
      <c r="K47" s="17"/>
      <c r="L47" s="148">
        <f t="shared" si="1"/>
        <v>2000</v>
      </c>
    </row>
    <row r="48" spans="1:12" ht="17.149999999999999" customHeight="1" x14ac:dyDescent="0.35">
      <c r="A48" s="169">
        <v>7790</v>
      </c>
      <c r="B48" s="38" t="s">
        <v>31</v>
      </c>
      <c r="C48" s="88">
        <f>SUM(C49:C54)</f>
        <v>45000</v>
      </c>
      <c r="D48" s="88">
        <f>SUM(D49:D54)</f>
        <v>27000</v>
      </c>
      <c r="E48" s="88">
        <f>SUM(E49:E54)</f>
        <v>5000</v>
      </c>
      <c r="F48" s="88">
        <f>SUM(F49:F54)</f>
        <v>2000</v>
      </c>
      <c r="G48" s="88">
        <f>SUM(G49:G54)</f>
        <v>0</v>
      </c>
      <c r="H48" s="16">
        <v>36186.94</v>
      </c>
      <c r="I48" s="17">
        <v>49000</v>
      </c>
      <c r="J48" s="135">
        <f>SUM(F48:I48)</f>
        <v>87186.94</v>
      </c>
      <c r="K48" s="17">
        <v>43604.08</v>
      </c>
      <c r="L48" s="149">
        <f t="shared" si="1"/>
        <v>79000</v>
      </c>
    </row>
    <row r="49" spans="1:12" ht="17.149999999999999" customHeight="1" x14ac:dyDescent="0.35">
      <c r="A49" s="164"/>
      <c r="B49" s="89" t="s">
        <v>31</v>
      </c>
      <c r="C49" s="90">
        <v>10000</v>
      </c>
      <c r="D49" s="74">
        <v>7000</v>
      </c>
      <c r="E49" s="90">
        <v>5000</v>
      </c>
      <c r="F49" s="74">
        <v>2000</v>
      </c>
      <c r="G49" s="90">
        <f>[1]Utgifter!G111</f>
        <v>0</v>
      </c>
      <c r="H49" s="16"/>
      <c r="I49" s="17"/>
      <c r="J49" s="120"/>
      <c r="K49" s="17"/>
      <c r="L49" s="148">
        <f t="shared" si="1"/>
        <v>24000</v>
      </c>
    </row>
    <row r="50" spans="1:12" ht="17.149999999999999" customHeight="1" x14ac:dyDescent="0.35">
      <c r="A50" s="164"/>
      <c r="B50" s="54" t="s">
        <v>45</v>
      </c>
      <c r="C50" s="75">
        <v>10000</v>
      </c>
      <c r="D50" s="74"/>
      <c r="E50" s="75"/>
      <c r="F50" s="74"/>
      <c r="G50" s="75"/>
      <c r="H50" s="16"/>
      <c r="I50" s="17"/>
      <c r="J50" s="120"/>
      <c r="K50" s="17"/>
      <c r="L50" s="148">
        <f t="shared" si="1"/>
        <v>10000</v>
      </c>
    </row>
    <row r="51" spans="1:12" ht="17.149999999999999" customHeight="1" x14ac:dyDescent="0.35">
      <c r="A51" s="164"/>
      <c r="B51" s="91" t="s">
        <v>32</v>
      </c>
      <c r="C51" s="75">
        <v>0</v>
      </c>
      <c r="D51" s="74">
        <v>15000</v>
      </c>
      <c r="E51" s="75">
        <v>0</v>
      </c>
      <c r="F51" s="74">
        <v>0</v>
      </c>
      <c r="G51" s="75">
        <f>[1]Utgifter!G135</f>
        <v>0</v>
      </c>
      <c r="H51" s="16"/>
      <c r="I51" s="17"/>
      <c r="J51" s="120"/>
      <c r="K51" s="17"/>
      <c r="L51" s="148">
        <f t="shared" si="1"/>
        <v>15000</v>
      </c>
    </row>
    <row r="52" spans="1:12" ht="17.149999999999999" customHeight="1" x14ac:dyDescent="0.35">
      <c r="A52" s="164"/>
      <c r="B52" s="91" t="s">
        <v>46</v>
      </c>
      <c r="C52" s="75">
        <v>5000</v>
      </c>
      <c r="D52" s="74"/>
      <c r="E52" s="75"/>
      <c r="F52" s="74"/>
      <c r="G52" s="75"/>
      <c r="H52" s="16"/>
      <c r="I52" s="17"/>
      <c r="J52" s="120"/>
      <c r="K52" s="17"/>
      <c r="L52" s="148">
        <f t="shared" si="1"/>
        <v>5000</v>
      </c>
    </row>
    <row r="53" spans="1:12" ht="17.149999999999999" customHeight="1" x14ac:dyDescent="0.35">
      <c r="A53" s="164"/>
      <c r="B53" s="91" t="s">
        <v>43</v>
      </c>
      <c r="C53" s="75">
        <v>15000</v>
      </c>
      <c r="D53" s="74">
        <f>[1]Utgifter!D139</f>
        <v>0</v>
      </c>
      <c r="E53" s="75">
        <f>[1]Utgifter!E139</f>
        <v>0</v>
      </c>
      <c r="F53" s="74">
        <f>[1]Utgifter!F139</f>
        <v>0</v>
      </c>
      <c r="G53" s="75">
        <f>[1]Utgifter!G139</f>
        <v>0</v>
      </c>
      <c r="H53" s="16"/>
      <c r="I53" s="17"/>
      <c r="J53" s="120"/>
      <c r="K53" s="17"/>
      <c r="L53" s="148">
        <f t="shared" si="1"/>
        <v>15000</v>
      </c>
    </row>
    <row r="54" spans="1:12" ht="17.149999999999999" customHeight="1" x14ac:dyDescent="0.35">
      <c r="A54" s="161"/>
      <c r="B54" s="58" t="s">
        <v>44</v>
      </c>
      <c r="C54" s="70">
        <v>5000</v>
      </c>
      <c r="D54" s="146">
        <v>5000</v>
      </c>
      <c r="E54" s="34"/>
      <c r="F54" s="92"/>
      <c r="G54" s="34"/>
      <c r="H54" s="16"/>
      <c r="I54" s="17"/>
      <c r="J54" s="130"/>
      <c r="K54" s="157"/>
      <c r="L54" s="158">
        <f t="shared" si="1"/>
        <v>10000</v>
      </c>
    </row>
    <row r="55" spans="1:12" ht="17.149999999999999" customHeight="1" x14ac:dyDescent="0.35">
      <c r="A55" s="170"/>
      <c r="B55" s="93" t="s">
        <v>33</v>
      </c>
      <c r="C55" s="94">
        <f>C24+C27+C30+C36+C39+C42+C45+C48</f>
        <v>116800</v>
      </c>
      <c r="D55" s="94">
        <f t="shared" ref="D55:G55" si="3">D24+D27+D30+D36+D39+D42+D45+D48</f>
        <v>52000</v>
      </c>
      <c r="E55" s="94">
        <f t="shared" si="3"/>
        <v>18000</v>
      </c>
      <c r="F55" s="94">
        <f t="shared" si="3"/>
        <v>52000</v>
      </c>
      <c r="G55" s="94">
        <f t="shared" si="3"/>
        <v>10000</v>
      </c>
      <c r="H55" s="96">
        <v>173489.72</v>
      </c>
      <c r="I55" s="95">
        <f>I24+I27+I30+I36+I39+I42+I45+I48</f>
        <v>214500</v>
      </c>
      <c r="J55" s="141">
        <f>J24+J27+J30+J36+J39+J42+J45+J48</f>
        <v>449989.72</v>
      </c>
      <c r="K55" s="153">
        <f>SUM(K24:K54)</f>
        <v>205859.59000000003</v>
      </c>
      <c r="L55" s="152">
        <f>L24+L27+L30+L33+L36+L39+L42+L45+L48</f>
        <v>256800</v>
      </c>
    </row>
    <row r="56" spans="1:12" ht="17.149999999999999" customHeight="1" x14ac:dyDescent="0.35">
      <c r="A56" s="171"/>
      <c r="B56" s="97"/>
      <c r="C56" s="98"/>
      <c r="D56" s="99"/>
      <c r="E56" s="98"/>
      <c r="F56" s="98"/>
      <c r="G56" s="98"/>
      <c r="H56" s="16"/>
      <c r="J56" s="131"/>
      <c r="K56" s="17"/>
      <c r="L56" s="148">
        <f t="shared" si="1"/>
        <v>0</v>
      </c>
    </row>
    <row r="57" spans="1:12" ht="17.149999999999999" customHeight="1" x14ac:dyDescent="0.35">
      <c r="A57" s="172">
        <v>8800</v>
      </c>
      <c r="B57" s="13" t="s">
        <v>34</v>
      </c>
      <c r="C57" s="100">
        <f>C21-C55</f>
        <v>125200</v>
      </c>
      <c r="D57" s="101">
        <f t="shared" ref="D57:J57" si="4">D21-D55</f>
        <v>-52000</v>
      </c>
      <c r="E57" s="100">
        <f t="shared" si="4"/>
        <v>-18000</v>
      </c>
      <c r="F57" s="100">
        <f t="shared" si="4"/>
        <v>-37000</v>
      </c>
      <c r="G57" s="100">
        <f>G21-G55</f>
        <v>0</v>
      </c>
      <c r="H57" s="103">
        <v>49432.350000000006</v>
      </c>
      <c r="I57" s="102">
        <f t="shared" si="4"/>
        <v>25500</v>
      </c>
      <c r="J57" s="142">
        <f t="shared" si="4"/>
        <v>37932.349999999977</v>
      </c>
      <c r="K57" s="151">
        <f>K21-K55</f>
        <v>-8775.5600000000268</v>
      </c>
      <c r="L57" s="152">
        <f>L21-L55</f>
        <v>10200</v>
      </c>
    </row>
    <row r="58" spans="1:12" x14ac:dyDescent="0.35">
      <c r="A58" s="172"/>
      <c r="B58" s="14"/>
      <c r="C58" s="104"/>
      <c r="D58" s="104"/>
      <c r="E58" s="104"/>
      <c r="F58" s="104"/>
      <c r="G58" s="104"/>
      <c r="H58" s="16"/>
      <c r="I58" s="17"/>
      <c r="J58" s="132"/>
      <c r="K58" s="17"/>
      <c r="L58" s="148">
        <f t="shared" si="1"/>
        <v>0</v>
      </c>
    </row>
    <row r="59" spans="1:12" x14ac:dyDescent="0.35">
      <c r="A59" s="173"/>
      <c r="B59" s="51" t="s">
        <v>35</v>
      </c>
      <c r="C59" s="105"/>
      <c r="D59" s="105"/>
      <c r="E59" s="105"/>
      <c r="F59" s="105"/>
      <c r="G59" s="105"/>
      <c r="H59" s="16"/>
      <c r="I59" s="17"/>
      <c r="J59" s="122"/>
      <c r="K59" s="17"/>
      <c r="L59" s="148">
        <f t="shared" si="1"/>
        <v>0</v>
      </c>
    </row>
    <row r="60" spans="1:12" x14ac:dyDescent="0.35">
      <c r="A60" s="21">
        <v>8040</v>
      </c>
      <c r="B60" s="51" t="s">
        <v>36</v>
      </c>
      <c r="C60" s="106">
        <v>130</v>
      </c>
      <c r="D60" s="106">
        <v>0</v>
      </c>
      <c r="E60" s="106">
        <v>0</v>
      </c>
      <c r="F60" s="106">
        <v>0</v>
      </c>
      <c r="G60" s="106"/>
      <c r="H60" s="16">
        <v>127.06</v>
      </c>
      <c r="I60" s="17">
        <v>130</v>
      </c>
      <c r="J60" s="143">
        <f>SUM(F60:I60)</f>
        <v>257.06</v>
      </c>
      <c r="K60" s="17">
        <v>12.48</v>
      </c>
      <c r="L60" s="148">
        <f t="shared" si="1"/>
        <v>130</v>
      </c>
    </row>
    <row r="61" spans="1:12" x14ac:dyDescent="0.35">
      <c r="A61" s="21">
        <v>8140</v>
      </c>
      <c r="B61" s="51" t="s">
        <v>37</v>
      </c>
      <c r="C61" s="106">
        <v>0</v>
      </c>
      <c r="D61" s="106">
        <v>0</v>
      </c>
      <c r="E61" s="106">
        <v>0</v>
      </c>
      <c r="F61" s="106">
        <v>0</v>
      </c>
      <c r="G61" s="106">
        <v>0</v>
      </c>
      <c r="H61" s="16">
        <v>0</v>
      </c>
      <c r="I61" s="17"/>
      <c r="J61" s="133">
        <f>SUM(F61:I61)</f>
        <v>0</v>
      </c>
      <c r="K61" s="17"/>
      <c r="L61" s="148">
        <f t="shared" si="1"/>
        <v>0</v>
      </c>
    </row>
    <row r="62" spans="1:12" x14ac:dyDescent="0.35">
      <c r="A62" s="21">
        <v>8170</v>
      </c>
      <c r="B62" s="51" t="s">
        <v>38</v>
      </c>
      <c r="C62" s="106">
        <v>-2000</v>
      </c>
      <c r="D62" s="106">
        <v>0</v>
      </c>
      <c r="E62" s="106">
        <v>0</v>
      </c>
      <c r="F62" s="106">
        <v>0</v>
      </c>
      <c r="G62" s="106">
        <v>0</v>
      </c>
      <c r="H62" s="16">
        <v>-1679.5</v>
      </c>
      <c r="I62" s="17">
        <v>-2000</v>
      </c>
      <c r="J62" s="143">
        <f>SUM(F62:I62)</f>
        <v>-3679.5</v>
      </c>
      <c r="K62" s="17">
        <v>-1846.5</v>
      </c>
      <c r="L62" s="148">
        <f t="shared" si="1"/>
        <v>-2000</v>
      </c>
    </row>
    <row r="63" spans="1:12" x14ac:dyDescent="0.35">
      <c r="A63" s="32"/>
      <c r="B63" s="107"/>
      <c r="C63" s="108"/>
      <c r="D63" s="108"/>
      <c r="E63" s="108"/>
      <c r="F63" s="108"/>
      <c r="G63" s="108"/>
      <c r="H63" s="36"/>
      <c r="I63" s="17"/>
      <c r="J63" s="134"/>
      <c r="K63" s="17"/>
      <c r="L63" s="148">
        <f t="shared" si="1"/>
        <v>0</v>
      </c>
    </row>
    <row r="64" spans="1:12" ht="15" thickBot="1" x14ac:dyDescent="0.4">
      <c r="A64" s="109">
        <v>8800</v>
      </c>
      <c r="B64" s="110" t="s">
        <v>39</v>
      </c>
      <c r="C64" s="111">
        <f>C57+C60+C61+C62</f>
        <v>123330</v>
      </c>
      <c r="D64" s="111">
        <f>D57+D60+D61+D62</f>
        <v>-52000</v>
      </c>
      <c r="E64" s="111">
        <f>E57+E60+E61+E62</f>
        <v>-18000</v>
      </c>
      <c r="F64" s="111">
        <f>F57+F60+F61+F62</f>
        <v>-37000</v>
      </c>
      <c r="G64" s="111">
        <f>G57+G60+G61+G62</f>
        <v>0</v>
      </c>
      <c r="H64" s="113">
        <v>47879.91</v>
      </c>
      <c r="I64" s="112">
        <f t="shared" ref="I64:J64" si="5">I57+I60+I61+I62</f>
        <v>23630</v>
      </c>
      <c r="J64" s="144">
        <f t="shared" si="5"/>
        <v>34509.909999999974</v>
      </c>
      <c r="K64" s="150">
        <f>K57+K60+K61+K62</f>
        <v>-10609.580000000027</v>
      </c>
      <c r="L64" s="154">
        <f>SUM(C64:G64)</f>
        <v>16330</v>
      </c>
    </row>
    <row r="65" spans="1:10" x14ac:dyDescent="0.35">
      <c r="A65" s="114"/>
      <c r="B65" s="115"/>
      <c r="C65" s="115"/>
      <c r="D65" s="115"/>
      <c r="E65" s="115"/>
      <c r="F65" s="115"/>
      <c r="G65" s="115"/>
      <c r="J65" s="115"/>
    </row>
  </sheetData>
  <mergeCells count="1">
    <mergeCell ref="A1:G1"/>
  </mergeCells>
  <pageMargins left="0.7" right="0.7" top="0.75" bottom="0.75" header="0.3" footer="0.3"/>
  <pageSetup paperSize="9" orientation="landscape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ff4f6-7c69-4cce-9961-f2dbc4c1cd6d">
      <Terms xmlns="http://schemas.microsoft.com/office/infopath/2007/PartnerControls"/>
    </lcf76f155ced4ddcb4097134ff3c332f>
    <TaxCatchAll xmlns="b3141122-62aa-4e85-a784-e151295ed32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43CF869E4FE4C8B7F7F1B0AC97AE0" ma:contentTypeVersion="12" ma:contentTypeDescription="Create a new document." ma:contentTypeScope="" ma:versionID="9bb80181834bc6bb926a0bb259aad851">
  <xsd:schema xmlns:xsd="http://www.w3.org/2001/XMLSchema" xmlns:xs="http://www.w3.org/2001/XMLSchema" xmlns:p="http://schemas.microsoft.com/office/2006/metadata/properties" xmlns:ns2="d6fff4f6-7c69-4cce-9961-f2dbc4c1cd6d" xmlns:ns3="b3141122-62aa-4e85-a784-e151295ed328" targetNamespace="http://schemas.microsoft.com/office/2006/metadata/properties" ma:root="true" ma:fieldsID="b1b8a3e098bdec2839c1c753005e41c9" ns2:_="" ns3:_="">
    <xsd:import namespace="d6fff4f6-7c69-4cce-9961-f2dbc4c1cd6d"/>
    <xsd:import namespace="b3141122-62aa-4e85-a784-e151295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ff4f6-7c69-4cce-9961-f2dbc4c1cd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fe842598-920a-4506-a82c-69498b100c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141122-62aa-4e85-a784-e151295ed32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051a54a-679b-45dc-baf8-d06176a88b03}" ma:internalName="TaxCatchAll" ma:showField="CatchAllData" ma:web="b3141122-62aa-4e85-a784-e151295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730357-536E-4695-9D07-76DBFBA422DD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b3141122-62aa-4e85-a784-e151295ed328"/>
    <ds:schemaRef ds:uri="http://schemas.microsoft.com/office/infopath/2007/PartnerControls"/>
    <ds:schemaRef ds:uri="d6fff4f6-7c69-4cce-9961-f2dbc4c1cd6d"/>
  </ds:schemaRefs>
</ds:datastoreItem>
</file>

<file path=customXml/itemProps2.xml><?xml version="1.0" encoding="utf-8"?>
<ds:datastoreItem xmlns:ds="http://schemas.openxmlformats.org/officeDocument/2006/customXml" ds:itemID="{1D2C3845-26BD-4717-817A-479DB6B70B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E7AACF-710D-40B5-8BBC-A053FC2E64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fff4f6-7c69-4cce-9961-f2dbc4c1cd6d"/>
    <ds:schemaRef ds:uri="b3141122-62aa-4e85-a784-e151295ed3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396317e-03ca-4ddd-bc6f-adf29e7f1a41}" enabled="1" method="Standard" siteId="{62366534-1ec3-4962-8869-9b5535279d0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Budsjett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travel2 K</dc:creator>
  <cp:lastModifiedBy>Fosse, Kjetil</cp:lastModifiedBy>
  <cp:lastPrinted>2025-01-14T14:06:01Z</cp:lastPrinted>
  <dcterms:created xsi:type="dcterms:W3CDTF">2015-06-05T18:19:34Z</dcterms:created>
  <dcterms:modified xsi:type="dcterms:W3CDTF">2025-02-05T16:41:42Z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0x010100FAE43CF869E4FE4C8B7F7F1B0AC97AE0</vt:lpwstr>
  </property>
</Properties>
</file>