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navno-my.sharepoint.com/personal/kjetil_fosse_nav_no/Documents/Privat/Privat/Porsgrunn Disksportklubb/Mellomlagring/Årsmøtepapirer 23, PDF/"/>
    </mc:Choice>
  </mc:AlternateContent>
  <xr:revisionPtr revIDLastSave="0" documentId="10_ncr:8000_{D5ECBDF0-766A-4FFF-A410-1E32E99F3B12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Regnskap PDSK 2023 " sheetId="2" r:id="rId1"/>
    <sheet name="Balanse" sheetId="6" r:id="rId2"/>
    <sheet name="Noter" sheetId="7" r:id="rId3"/>
    <sheet name="Inntekter" sheetId="3" r:id="rId4"/>
    <sheet name="Utgifter" sheetId="4" r:id="rId5"/>
    <sheet name="Renter og gebyrer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7" l="1"/>
  <c r="F82" i="7"/>
  <c r="G66" i="7"/>
  <c r="F66" i="7"/>
  <c r="G54" i="7"/>
  <c r="F54" i="7"/>
  <c r="G45" i="7"/>
  <c r="F45" i="7"/>
  <c r="G34" i="7"/>
  <c r="F34" i="7"/>
  <c r="H36" i="3"/>
  <c r="C4" i="4"/>
  <c r="F4" i="4"/>
  <c r="H110" i="4"/>
  <c r="F110" i="4"/>
  <c r="F111" i="4"/>
  <c r="C110" i="4"/>
  <c r="D110" i="4"/>
  <c r="C11" i="3"/>
  <c r="F11" i="3"/>
  <c r="D111" i="4"/>
  <c r="D46" i="2"/>
  <c r="C72" i="3"/>
  <c r="C39" i="3"/>
  <c r="C26" i="3"/>
  <c r="C22" i="3"/>
  <c r="C13" i="5"/>
  <c r="E4" i="4"/>
  <c r="E42" i="4"/>
  <c r="C56" i="4"/>
  <c r="C70" i="4"/>
  <c r="D80" i="4"/>
  <c r="C105" i="4"/>
  <c r="C111" i="4"/>
  <c r="D135" i="4"/>
  <c r="R122" i="4"/>
  <c r="H4" i="4" l="1"/>
  <c r="E56" i="4" l="1"/>
  <c r="F42" i="4"/>
  <c r="G42" i="4"/>
  <c r="C42" i="4"/>
  <c r="D42" i="4"/>
  <c r="G42" i="2"/>
  <c r="F42" i="2"/>
  <c r="E42" i="2"/>
  <c r="D42" i="2"/>
  <c r="C4" i="3" l="1"/>
  <c r="D11" i="3" l="1"/>
  <c r="D7" i="2" s="1"/>
  <c r="E11" i="3"/>
  <c r="E7" i="2" s="1"/>
  <c r="F7" i="2"/>
  <c r="G11" i="3"/>
  <c r="G7" i="2" s="1"/>
  <c r="E111" i="4"/>
  <c r="G111" i="4"/>
  <c r="F17" i="6"/>
  <c r="E17" i="6"/>
  <c r="F10" i="6"/>
  <c r="F13" i="6" s="1"/>
  <c r="E10" i="6"/>
  <c r="E13" i="6" s="1"/>
  <c r="E14" i="6" s="1"/>
  <c r="E19" i="6" s="1"/>
  <c r="F14" i="6" l="1"/>
  <c r="F19" i="6" s="1"/>
  <c r="E11" i="6"/>
  <c r="E21" i="6" s="1"/>
  <c r="F11" i="6"/>
  <c r="F21" i="6" l="1"/>
  <c r="C18" i="2" l="1"/>
  <c r="D105" i="4"/>
  <c r="E105" i="4"/>
  <c r="F105" i="4"/>
  <c r="G105" i="4"/>
  <c r="D40" i="2"/>
  <c r="D39" i="2" s="1"/>
  <c r="E80" i="4"/>
  <c r="E40" i="2" s="1"/>
  <c r="E39" i="2" s="1"/>
  <c r="F80" i="4"/>
  <c r="F40" i="2" s="1"/>
  <c r="F39" i="2" s="1"/>
  <c r="G80" i="4"/>
  <c r="G40" i="2" s="1"/>
  <c r="G39" i="2" s="1"/>
  <c r="C80" i="4"/>
  <c r="I50" i="2"/>
  <c r="I21" i="2"/>
  <c r="C34" i="2"/>
  <c r="C33" i="2" s="1"/>
  <c r="D139" i="4"/>
  <c r="D48" i="2" s="1"/>
  <c r="C139" i="4"/>
  <c r="C48" i="2" s="1"/>
  <c r="E139" i="4"/>
  <c r="E48" i="2" s="1"/>
  <c r="F139" i="4"/>
  <c r="F48" i="2" s="1"/>
  <c r="G139" i="4"/>
  <c r="G48" i="2" s="1"/>
  <c r="D70" i="4"/>
  <c r="D37" i="2" s="1"/>
  <c r="D36" i="2" s="1"/>
  <c r="E70" i="4"/>
  <c r="E37" i="2" s="1"/>
  <c r="E36" i="2" s="1"/>
  <c r="F70" i="4"/>
  <c r="F37" i="2" s="1"/>
  <c r="F36" i="2" s="1"/>
  <c r="G70" i="4"/>
  <c r="G37" i="2" s="1"/>
  <c r="G36" i="2" s="1"/>
  <c r="D47" i="2"/>
  <c r="F25" i="2"/>
  <c r="F24" i="2" s="1"/>
  <c r="C25" i="2"/>
  <c r="C24" i="2" s="1"/>
  <c r="E55" i="2"/>
  <c r="E135" i="4"/>
  <c r="E46" i="2" s="1"/>
  <c r="F135" i="4"/>
  <c r="F46" i="2" s="1"/>
  <c r="G135" i="4"/>
  <c r="G47" i="2" s="1"/>
  <c r="C135" i="4"/>
  <c r="C47" i="2" s="1"/>
  <c r="D38" i="4"/>
  <c r="D28" i="2" s="1"/>
  <c r="D27" i="2" s="1"/>
  <c r="E38" i="4"/>
  <c r="E28" i="2" s="1"/>
  <c r="F38" i="4"/>
  <c r="F28" i="2" s="1"/>
  <c r="G38" i="4"/>
  <c r="G28" i="2" s="1"/>
  <c r="D31" i="2"/>
  <c r="E31" i="2"/>
  <c r="E30" i="2" s="1"/>
  <c r="F31" i="2"/>
  <c r="G31" i="2"/>
  <c r="C31" i="2"/>
  <c r="C30" i="2" s="1"/>
  <c r="D4" i="4"/>
  <c r="D25" i="2" s="1"/>
  <c r="E25" i="2"/>
  <c r="G4" i="4"/>
  <c r="G25" i="2" s="1"/>
  <c r="G13" i="5"/>
  <c r="G57" i="2" s="1"/>
  <c r="F13" i="5"/>
  <c r="F57" i="2" s="1"/>
  <c r="E13" i="5"/>
  <c r="E57" i="2" s="1"/>
  <c r="D13" i="5"/>
  <c r="D57" i="2" s="1"/>
  <c r="C57" i="2"/>
  <c r="G9" i="5"/>
  <c r="G56" i="2" s="1"/>
  <c r="F9" i="5"/>
  <c r="F56" i="2" s="1"/>
  <c r="E9" i="5"/>
  <c r="E56" i="2" s="1"/>
  <c r="D9" i="5"/>
  <c r="D56" i="2" s="1"/>
  <c r="C9" i="5"/>
  <c r="C56" i="2" s="1"/>
  <c r="G4" i="5"/>
  <c r="F4" i="5"/>
  <c r="F55" i="2" s="1"/>
  <c r="E4" i="5"/>
  <c r="D4" i="5"/>
  <c r="D55" i="2" s="1"/>
  <c r="C4" i="5"/>
  <c r="C55" i="2" s="1"/>
  <c r="C6" i="2"/>
  <c r="C19" i="2"/>
  <c r="C32" i="3"/>
  <c r="H32" i="3" s="1"/>
  <c r="C7" i="2"/>
  <c r="C16" i="2"/>
  <c r="C14" i="2" s="1"/>
  <c r="C11" i="2"/>
  <c r="C10" i="2"/>
  <c r="D9" i="2"/>
  <c r="D8" i="2" s="1"/>
  <c r="E9" i="2"/>
  <c r="E8" i="2" s="1"/>
  <c r="F9" i="2"/>
  <c r="F8" i="2" s="1"/>
  <c r="G9" i="2"/>
  <c r="G8" i="2" s="1"/>
  <c r="C9" i="2"/>
  <c r="G56" i="4"/>
  <c r="G34" i="2" s="1"/>
  <c r="F56" i="4"/>
  <c r="F34" i="2" s="1"/>
  <c r="E34" i="2"/>
  <c r="D56" i="4"/>
  <c r="D34" i="2" s="1"/>
  <c r="C38" i="4"/>
  <c r="C28" i="2" s="1"/>
  <c r="D72" i="3"/>
  <c r="E72" i="3"/>
  <c r="F72" i="3"/>
  <c r="G72" i="3"/>
  <c r="D39" i="3"/>
  <c r="E39" i="3"/>
  <c r="F39" i="3"/>
  <c r="G39" i="3"/>
  <c r="H35" i="3"/>
  <c r="H22" i="3"/>
  <c r="H21" i="3"/>
  <c r="H25" i="3"/>
  <c r="D26" i="3"/>
  <c r="E26" i="3"/>
  <c r="F26" i="3"/>
  <c r="G26" i="3"/>
  <c r="D4" i="3"/>
  <c r="D6" i="2" s="1"/>
  <c r="D5" i="2" s="1"/>
  <c r="E4" i="3"/>
  <c r="E6" i="2" s="1"/>
  <c r="E5" i="2" s="1"/>
  <c r="F4" i="3"/>
  <c r="F6" i="2" s="1"/>
  <c r="F5" i="2" s="1"/>
  <c r="G4" i="3"/>
  <c r="G6" i="2" s="1"/>
  <c r="G5" i="2" s="1"/>
  <c r="C5" i="2" l="1"/>
  <c r="H5" i="2" s="1"/>
  <c r="D45" i="2"/>
  <c r="C46" i="2"/>
  <c r="C45" i="2" s="1"/>
  <c r="I52" i="2"/>
  <c r="I59" i="2" s="1"/>
  <c r="E110" i="4"/>
  <c r="H80" i="4"/>
  <c r="H105" i="4"/>
  <c r="C43" i="2" s="1"/>
  <c r="C42" i="2" s="1"/>
  <c r="H42" i="2" s="1"/>
  <c r="C37" i="2"/>
  <c r="C36" i="2" s="1"/>
  <c r="C40" i="2"/>
  <c r="C39" i="2" s="1"/>
  <c r="H139" i="4"/>
  <c r="F47" i="2"/>
  <c r="F45" i="2" s="1"/>
  <c r="E47" i="2"/>
  <c r="E45" i="2" s="1"/>
  <c r="H57" i="2"/>
  <c r="H55" i="2"/>
  <c r="H56" i="2"/>
  <c r="G33" i="2"/>
  <c r="F33" i="2"/>
  <c r="D33" i="2"/>
  <c r="E33" i="2"/>
  <c r="H42" i="4"/>
  <c r="H13" i="5"/>
  <c r="H9" i="5"/>
  <c r="H4" i="5"/>
  <c r="H38" i="4"/>
  <c r="H70" i="4"/>
  <c r="H56" i="4"/>
  <c r="H72" i="3"/>
  <c r="C13" i="2"/>
  <c r="H26" i="3"/>
  <c r="C12" i="2"/>
  <c r="H39" i="3"/>
  <c r="H11" i="3"/>
  <c r="H4" i="3"/>
  <c r="C27" i="2"/>
  <c r="C50" i="2" s="1"/>
  <c r="G24" i="2"/>
  <c r="D24" i="2"/>
  <c r="E24" i="2"/>
  <c r="F21" i="2"/>
  <c r="D21" i="2"/>
  <c r="E21" i="2"/>
  <c r="G21" i="2"/>
  <c r="H14" i="2"/>
  <c r="D30" i="2"/>
  <c r="F30" i="2"/>
  <c r="G30" i="2"/>
  <c r="E27" i="2"/>
  <c r="F27" i="2"/>
  <c r="F50" i="2" s="1"/>
  <c r="G27" i="2"/>
  <c r="H19" i="2"/>
  <c r="H18" i="2"/>
  <c r="E50" i="2" l="1"/>
  <c r="D50" i="2"/>
  <c r="C8" i="2"/>
  <c r="H8" i="2" s="1"/>
  <c r="H21" i="2" s="1"/>
  <c r="H87" i="3"/>
  <c r="H85" i="3"/>
  <c r="G110" i="4"/>
  <c r="H147" i="4" s="1"/>
  <c r="H24" i="2"/>
  <c r="G46" i="2"/>
  <c r="E52" i="2"/>
  <c r="E59" i="2" s="1"/>
  <c r="H27" i="2"/>
  <c r="H30" i="2"/>
  <c r="F52" i="2"/>
  <c r="F59" i="2" s="1"/>
  <c r="G45" i="2" l="1"/>
  <c r="C21" i="2"/>
  <c r="C52" i="2" s="1"/>
  <c r="C59" i="2" s="1"/>
  <c r="D52" i="2"/>
  <c r="D59" i="2" s="1"/>
  <c r="H33" i="2"/>
  <c r="G50" i="2" l="1"/>
  <c r="G52" i="2" s="1"/>
  <c r="G59" i="2" s="1"/>
  <c r="H45" i="2"/>
  <c r="H36" i="2"/>
  <c r="H50" i="2" s="1"/>
  <c r="H39" i="2"/>
  <c r="H52" i="2" l="1"/>
  <c r="H5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Travel2 K</author>
  </authors>
  <commentList>
    <comment ref="F7" authorId="0" shapeId="0" xr:uid="{B00DFEEC-4977-4544-837F-6C7D9526B7F6}">
      <text>
        <r>
          <rPr>
            <b/>
            <sz val="9"/>
            <color indexed="81"/>
            <rFont val="Tahoma"/>
            <family val="2"/>
          </rPr>
          <t>Travel2 K:</t>
        </r>
        <r>
          <rPr>
            <sz val="9"/>
            <color indexed="81"/>
            <rFont val="Tahoma"/>
            <family val="2"/>
          </rPr>
          <t xml:space="preserve">
Trukket 34 øre fra kvitteringer da Jone har rundet av nedover</t>
        </r>
      </text>
    </comment>
  </commentList>
</comments>
</file>

<file path=xl/sharedStrings.xml><?xml version="1.0" encoding="utf-8"?>
<sst xmlns="http://schemas.openxmlformats.org/spreadsheetml/2006/main" count="392" uniqueCount="293">
  <si>
    <t>PDSK</t>
  </si>
  <si>
    <t>Diskgolf</t>
  </si>
  <si>
    <t>Ultimate</t>
  </si>
  <si>
    <t>Heistad</t>
  </si>
  <si>
    <t>Kjølnes</t>
  </si>
  <si>
    <t>INNTEKTER:</t>
  </si>
  <si>
    <t>SUM INNTEKTER</t>
  </si>
  <si>
    <t>SUM KOSTNADER</t>
  </si>
  <si>
    <t>Salgs og sponsorinntekter</t>
  </si>
  <si>
    <t>Offentlige tilskudd</t>
  </si>
  <si>
    <t>Andre tilskudd</t>
  </si>
  <si>
    <t>Medlemskontingenter</t>
  </si>
  <si>
    <t>Annen driftsrelatert inntekt</t>
  </si>
  <si>
    <t>KOSTNADER</t>
  </si>
  <si>
    <t>Varekostnader</t>
  </si>
  <si>
    <t>Innkjøp av utstyr</t>
  </si>
  <si>
    <t>Varer til videresalg</t>
  </si>
  <si>
    <t>Leie av lokaler (sum)</t>
  </si>
  <si>
    <t>Klubbtur</t>
  </si>
  <si>
    <t>Gaver og premier</t>
  </si>
  <si>
    <t>Inkluderingsmidler</t>
  </si>
  <si>
    <t>Grasrot</t>
  </si>
  <si>
    <t>Momskompensasjon</t>
  </si>
  <si>
    <t>Kiosksalg</t>
  </si>
  <si>
    <t>Sponsoravtaler</t>
  </si>
  <si>
    <t>Søknader</t>
  </si>
  <si>
    <t>Medlemskontingenter lisens NAIF</t>
  </si>
  <si>
    <t>TOTALT</t>
  </si>
  <si>
    <t>INNTEKTER</t>
  </si>
  <si>
    <t>Salg av bagtag</t>
  </si>
  <si>
    <t>Salg av birdiebadge</t>
  </si>
  <si>
    <t>Dato</t>
  </si>
  <si>
    <t>Sparebanken Sør Sponsor</t>
  </si>
  <si>
    <t>Ktrl</t>
  </si>
  <si>
    <t>Januar</t>
  </si>
  <si>
    <t>Mai</t>
  </si>
  <si>
    <t>September</t>
  </si>
  <si>
    <t xml:space="preserve">Inkluderingsmidler </t>
  </si>
  <si>
    <t>LAM midler NIF og OL komite</t>
  </si>
  <si>
    <t>Porsgrunn Kommune</t>
  </si>
  <si>
    <t>Norges Idrettsforbund og Olympiske komite</t>
  </si>
  <si>
    <t>LAM midler NIF og Olympiske komite</t>
  </si>
  <si>
    <t>Norsk Tipping Grasrot</t>
  </si>
  <si>
    <t>Totalt</t>
  </si>
  <si>
    <t>Inntekter PDSK 2023</t>
  </si>
  <si>
    <t>Utgifter PDSK 2023</t>
  </si>
  <si>
    <t>Renter og gebyrer PDSK 2023</t>
  </si>
  <si>
    <t>Rente inntekter</t>
  </si>
  <si>
    <t>Renteinnttekter</t>
  </si>
  <si>
    <t>Renteutgifter</t>
  </si>
  <si>
    <t>Gebyrer i bank</t>
  </si>
  <si>
    <t>Varekostnad av varer for videresalg</t>
  </si>
  <si>
    <t>Leie av lokaler</t>
  </si>
  <si>
    <t>Vipps konto SPB Sør 20.5-31.12</t>
  </si>
  <si>
    <t>Diverse kostnader</t>
  </si>
  <si>
    <t>Leie av anlegg IL Hei og Porsgrunn Kommune</t>
  </si>
  <si>
    <t>RESULTAT DRIFT</t>
  </si>
  <si>
    <t>FINANS-/EKSTRAORDINÆRE POSTER</t>
  </si>
  <si>
    <t>Renteinntekter</t>
  </si>
  <si>
    <t>ÅRSOVERSKUDD/UNDERSKUDD</t>
  </si>
  <si>
    <t>Balanse</t>
  </si>
  <si>
    <t>Tore Kaarstein</t>
  </si>
  <si>
    <t>Kasserer</t>
  </si>
  <si>
    <t>Kontrollutvalg</t>
  </si>
  <si>
    <t>Balanse: kontobeløp inn + resultat inneværende år - kontobeløp ut = 0</t>
  </si>
  <si>
    <t>Innkjøp med mangelfulle kvitteringer</t>
  </si>
  <si>
    <t>Innkjøp mangelfulle kvitteringer</t>
  </si>
  <si>
    <t xml:space="preserve">Vipps konto SPB Sør </t>
  </si>
  <si>
    <t>Forsikringer</t>
  </si>
  <si>
    <t>IF forsikring</t>
  </si>
  <si>
    <t>DG Shop Disker til Ultimate</t>
  </si>
  <si>
    <t>Beha Sport Bib basic select</t>
  </si>
  <si>
    <t>Vestfold og Telemark diskgolfkomite</t>
  </si>
  <si>
    <t>Porsgr Kommune. Heistadhallen Ultimate Januar</t>
  </si>
  <si>
    <t>Nettbedrift betalingsformidling Vipps Januar</t>
  </si>
  <si>
    <t>Nettbedrift betalingsformidling Vipps Februar</t>
  </si>
  <si>
    <t>Nettbedrift betalingsformidling Vipps Mars</t>
  </si>
  <si>
    <t>Resterende Melkevegen</t>
  </si>
  <si>
    <t>Buypass Februar</t>
  </si>
  <si>
    <t>Buypass Mars</t>
  </si>
  <si>
    <t>Porsgr Kommune. Heistadhallen Ultimate Februar</t>
  </si>
  <si>
    <t>Totalt 2023</t>
  </si>
  <si>
    <t>Regnskap PDSK 2023</t>
  </si>
  <si>
    <t>Balanse PDSK 2023</t>
  </si>
  <si>
    <t>Note</t>
  </si>
  <si>
    <t>Foreningskonto 2801.59.02894</t>
  </si>
  <si>
    <t>Driftskonto 2801.59.22879</t>
  </si>
  <si>
    <t>Øremerkede midler 3000.58.24555</t>
  </si>
  <si>
    <t>Sum Bank</t>
  </si>
  <si>
    <t>SUM EIENDELER</t>
  </si>
  <si>
    <t>Annen egenkapital</t>
  </si>
  <si>
    <t>Sum egenkapital</t>
  </si>
  <si>
    <t>Kortsiktig gjeld (øremerkede midler)</t>
  </si>
  <si>
    <t>Sum kortsiktig gjeld</t>
  </si>
  <si>
    <t>SUM EGENKAPITAL OG GJELD</t>
  </si>
  <si>
    <t>Porsgr Kommune. Heistadhallen Ultimate Mars</t>
  </si>
  <si>
    <t>Porsgr Kommune. Heistadhallen Ultimate April</t>
  </si>
  <si>
    <t xml:space="preserve">UTGIFTER </t>
  </si>
  <si>
    <t>DG shop gavekort Årets ildsjel</t>
  </si>
  <si>
    <t>Jula. Jordanker til skilt. Utlegg Tore K.</t>
  </si>
  <si>
    <t>Biltema Batterier PA anlegg. Utlegg Kjetil</t>
  </si>
  <si>
    <t>+</t>
  </si>
  <si>
    <t>Monter Tørrbetong og papprør Tore K.</t>
  </si>
  <si>
    <t>Idrettslaget Hei. Leie av areal til kurver</t>
  </si>
  <si>
    <t>Disc Golf Metrix 202107-3 EUR 85,50</t>
  </si>
  <si>
    <t>Disc Golf Metrix 202109-237 EUR 153-110 = EUR 43</t>
  </si>
  <si>
    <t>Disc Golf Metrix 202110-172 EUR 31,75</t>
  </si>
  <si>
    <t>Disc Golf Metrix 202211-143 EUR 53,75</t>
  </si>
  <si>
    <t>One.com Webmail PDSK.no 26.7</t>
  </si>
  <si>
    <t>Buypass April</t>
  </si>
  <si>
    <t>Nettbedrift betalingsformidling Vipps April</t>
  </si>
  <si>
    <t>Kundeutbytte 2022 Øremerkede midler</t>
  </si>
  <si>
    <t>Buypass Mai</t>
  </si>
  <si>
    <t>Optimera, materiell til Teesigns</t>
  </si>
  <si>
    <t>Justert - 30 øre trukket fra</t>
  </si>
  <si>
    <t>Vipps innbetalinger i Mai</t>
  </si>
  <si>
    <t>Jula Tønsberg jordanker Kjetil</t>
  </si>
  <si>
    <t>Jula Larvik Jordanker og stopesko Kjetil</t>
  </si>
  <si>
    <t>Jula Skien skruer Kjetil</t>
  </si>
  <si>
    <t>Reklameservice Vestfold Telemark. Materiell reklame</t>
  </si>
  <si>
    <t>Beveo Kiropraktikk og Fysioterapi</t>
  </si>
  <si>
    <t>Anleggsgartner Nordengen</t>
  </si>
  <si>
    <t>Wimp AS. Pizzabakeren</t>
  </si>
  <si>
    <t>Nettbedrift betalingsformidling Vipps Mai</t>
  </si>
  <si>
    <t>Nettbedrift betalingsformidling Vipps Juni</t>
  </si>
  <si>
    <t>Vipps innbetalinger i Juni</t>
  </si>
  <si>
    <t>Utbetaling fra NIF Juni</t>
  </si>
  <si>
    <t>Utbetaling fra NIF Juli</t>
  </si>
  <si>
    <t>Sparebanken Sør Sponsor Hovedstøtte</t>
  </si>
  <si>
    <t>Nettbedrift betalingsformidling Vipps Juli</t>
  </si>
  <si>
    <t>Vipps innbetalinger i Juli</t>
  </si>
  <si>
    <t>Cara Sportsservice pokaler KM og Ukesgolf</t>
  </si>
  <si>
    <t>Pizzabakeren Young future</t>
  </si>
  <si>
    <t>LB Bussreiser</t>
  </si>
  <si>
    <t>Kvitt ok</t>
  </si>
  <si>
    <t>Papir ok</t>
  </si>
  <si>
    <t xml:space="preserve">  </t>
  </si>
  <si>
    <t>Norges Amerikanske Idretters Forbund</t>
  </si>
  <si>
    <t>Pizzabakeren VT tour Skien HENRIETTE. Ref: BEST</t>
  </si>
  <si>
    <t>Pizzabakeren VT tour Porsgrunn Ref: 95831155</t>
  </si>
  <si>
    <t>Pizzabakeren, Dugnad Heistad</t>
  </si>
  <si>
    <t>Bloc AS Idrettenonline</t>
  </si>
  <si>
    <t>Olavsberget Bevertning styremøte 6.12</t>
  </si>
  <si>
    <t>Porsgr Kommune. Heistadhallen Ultimate September</t>
  </si>
  <si>
    <t>Porsgr Kommune. Heistadhallen Ultimate Oktober</t>
  </si>
  <si>
    <t>Porsgr Kommune. Heistadhallen Ultimate November</t>
  </si>
  <si>
    <t>Rema 1000. Oppmerksomhet for lån av møtelokale</t>
  </si>
  <si>
    <t>Utbetaling fra NIF August</t>
  </si>
  <si>
    <t>XL Salingstrand. Utbedring bane Heistad. Bankutskrift</t>
  </si>
  <si>
    <t>Lattitude 64 Factory Store Trilogi Challenge. TK lagt ut</t>
  </si>
  <si>
    <t>Nettbedrift betalingsformidling Vipps August</t>
  </si>
  <si>
    <t>Vipps innbetalinger i August</t>
  </si>
  <si>
    <t>Premier til KM. Thomas Olsen</t>
  </si>
  <si>
    <t>Utbetaling fra NIF September</t>
  </si>
  <si>
    <t>Young future pizza</t>
  </si>
  <si>
    <t>Vipps innbetalinger i September</t>
  </si>
  <si>
    <t>Nettbedrift betalingsformidling Vipps September</t>
  </si>
  <si>
    <t>Utbetaling fra NIF Oktober</t>
  </si>
  <si>
    <t>Utbetaling oktober</t>
  </si>
  <si>
    <t>Hydroscand. Plugger til kurvstativ. TK</t>
  </si>
  <si>
    <t>Beha Sport Poly Jersey til Ultimate. Sigurd</t>
  </si>
  <si>
    <t>Bevertning høstdugnad Rema 1000. Jone lagt ut</t>
  </si>
  <si>
    <t xml:space="preserve">Uno X Bensin til klipper. Jone (vedl 1825) </t>
  </si>
  <si>
    <t>(del 1 av bank 23.10 kr 1053,38)</t>
  </si>
  <si>
    <t>Clas Ohlson. Batterier. Jone (vedl 1980)</t>
  </si>
  <si>
    <t>(del 2 av bank 23.10 kr 1053,38)</t>
  </si>
  <si>
    <t>Europris. Søpppelsekker. Jone (vedl 1826)</t>
  </si>
  <si>
    <t>Biltema. Diverse til oppmerking. Jone (vedl 1827)</t>
  </si>
  <si>
    <t>Jem &amp; Fix. Heller til DZ hull 10. Jone (vedl 1828)</t>
  </si>
  <si>
    <t>(del 3 av bank 23.10 kr 1053,38)</t>
  </si>
  <si>
    <t xml:space="preserve"> </t>
  </si>
  <si>
    <t>Bevertning styremøte 23.10</t>
  </si>
  <si>
    <t>Nettbedrift betalingsformidling Vipps Oktober</t>
  </si>
  <si>
    <t>Vipps innbetalinger i Oktober</t>
  </si>
  <si>
    <t>Utbetaling fra NIF November</t>
  </si>
  <si>
    <t>(del 1 av bank 27.11 kr 466,70)</t>
  </si>
  <si>
    <t>(del 2 av bank 27.11 kr 466,70)</t>
  </si>
  <si>
    <t>Europris. Miljøbensin kantklipper. Jone (vedl 2047)</t>
  </si>
  <si>
    <t>Beha Sport. Trøye Ultimate. Sigurd</t>
  </si>
  <si>
    <t>Refusjon av kontingent. Kjetil</t>
  </si>
  <si>
    <t>Nettbedrift betalingsformidling Vipps November</t>
  </si>
  <si>
    <t>Vipps innbetalinger i November</t>
  </si>
  <si>
    <t>Skien frisbeeklubb pizza</t>
  </si>
  <si>
    <t>OBS Bygg. Jone 1682 Dugnad</t>
  </si>
  <si>
    <t>Jem fix, Biltema. Jone 1683 Dugnad</t>
  </si>
  <si>
    <t>Ole Jonny Madsen. Jone 1687 Dugnad Pukk</t>
  </si>
  <si>
    <t>???</t>
  </si>
  <si>
    <t>Mangler bilag</t>
  </si>
  <si>
    <t>Må skrives ut</t>
  </si>
  <si>
    <t xml:space="preserve">Rema 1000 Bevertning Styrmøte 15.3 </t>
  </si>
  <si>
    <t>Rema 1000 Bevertning Styrmøte 27.3</t>
  </si>
  <si>
    <t>Pizza Bakeren og Rema 1000 Ledersamling 29.3</t>
  </si>
  <si>
    <t xml:space="preserve">Pizza Bakeren og Rema 1000 Årsmøte 13.3 </t>
  </si>
  <si>
    <t>Rema 1000 Bevertning Styrmøte 17.4</t>
  </si>
  <si>
    <t>Rema 1000 Bevertning styremøte 21.8</t>
  </si>
  <si>
    <t>Rema 1000 Bevertning fest etter KM 15.9 Kjetil</t>
  </si>
  <si>
    <t>Utbetaling fra NIF Desember</t>
  </si>
  <si>
    <t>Renter Vipps</t>
  </si>
  <si>
    <t>Nettbedrift betalingsformidling Vipps Desember</t>
  </si>
  <si>
    <t>CTP Oskar Lunde</t>
  </si>
  <si>
    <t>Ace pot Sigurd Kvandal</t>
  </si>
  <si>
    <t>CTP David Bjørnvald Olsen</t>
  </si>
  <si>
    <t>CTP Anders Christian Westergård Pedersen</t>
  </si>
  <si>
    <t>CTP Tommy Jacobsen</t>
  </si>
  <si>
    <t>CTP Stephan Bilbo</t>
  </si>
  <si>
    <t>Ace pot Terje</t>
  </si>
  <si>
    <t>Fredrik Heimdal</t>
  </si>
  <si>
    <t>Jon Espen Kolstad</t>
  </si>
  <si>
    <t>Jens Jarle Nielsen</t>
  </si>
  <si>
    <t>Andreas Øia Ekelund</t>
  </si>
  <si>
    <t>Kent Daniel Grønseth</t>
  </si>
  <si>
    <t>Kim Aakre</t>
  </si>
  <si>
    <t>Simen Øvergård</t>
  </si>
  <si>
    <t>Tommy Jacobsen</t>
  </si>
  <si>
    <t>Borgar Elle</t>
  </si>
  <si>
    <t>Rema 1000 Bevertning Dugnad 1687 Jone</t>
  </si>
  <si>
    <t>Europris Rema 1000 1685 Bevertning Dugnad Jone</t>
  </si>
  <si>
    <t>Rema 1000 Bevertning utvalgsmøte Kjetil</t>
  </si>
  <si>
    <t>Lars Johansen (fra hovedkonto)</t>
  </si>
  <si>
    <t>Jesper Braathen (fra hovedkonto)</t>
  </si>
  <si>
    <t>Fjellvåken Stftelsen</t>
  </si>
  <si>
    <t>Rfjellvåken Stiftelsen</t>
  </si>
  <si>
    <t>Jone 2360</t>
  </si>
  <si>
    <t>Kjetil 666,8</t>
  </si>
  <si>
    <t>Kjetil 1590,1</t>
  </si>
  <si>
    <t>Jone 1053,38</t>
  </si>
  <si>
    <t>Jone 466,7</t>
  </si>
  <si>
    <t xml:space="preserve">   Porsgrunn, den 15.02.2024</t>
  </si>
  <si>
    <t>Flyttet til balanse egenkapital</t>
  </si>
  <si>
    <t>114 flyttet til balanse egenkapital</t>
  </si>
  <si>
    <t>Porsgrunn Disksportklubb</t>
  </si>
  <si>
    <t>Noter til regnskapet</t>
  </si>
  <si>
    <t>Note 1</t>
  </si>
  <si>
    <t>Regnskapsprinsipper</t>
  </si>
  <si>
    <t xml:space="preserve">Årsregnskapet er satt opp i samsvar med Regnskaps- og revisjonsbestemmelsene for små </t>
  </si>
  <si>
    <t>organisasjonsledd tilknyttet NIF.</t>
  </si>
  <si>
    <t>Hovedregel for vurdering og klassifisering av eiendeler og gjeld</t>
  </si>
  <si>
    <t>Regnskapet er ført etter regnskapsprinsippet. Dette innebærer at inntekter er registrert i den periode de</t>
  </si>
  <si>
    <t>er inntjent og utgifter er registrert i den periode de er påløpt.</t>
  </si>
  <si>
    <t>Bankinnskudd, kontanter o.l.</t>
  </si>
  <si>
    <t>Bankinnskudd, kontanter o.l. inkluderer kontanter, bankinnskudd og andre betalingsmidler med</t>
  </si>
  <si>
    <t>forfallsdato som er kortere enn tre måneder fra anskaffelse.</t>
  </si>
  <si>
    <t>Inntektsføringsprinsipper</t>
  </si>
  <si>
    <t>Driftsinntekter og offentlige tilskudd inntektsføres når de er opptjent.</t>
  </si>
  <si>
    <t>Sponsorinntekter inntektsføres over avtaleperioden.</t>
  </si>
  <si>
    <t>Barteravtaler inntektsføres på grunnlag av de mottatte verdier i den perioden verdien mottas.</t>
  </si>
  <si>
    <t>Motsvarende kostnader blir kostnadsført i samme periode.</t>
  </si>
  <si>
    <t>Periodiseringsregler</t>
  </si>
  <si>
    <t>Utgifter kostnadsføres i samme periode som tilhørende inntekt</t>
  </si>
  <si>
    <t xml:space="preserve">For prosjekter som har øremerkede midler der aktiviteten ikke er fullført ved periodens utløp, foretas det </t>
  </si>
  <si>
    <t>inntektsavsetninger.</t>
  </si>
  <si>
    <t>Note 2</t>
  </si>
  <si>
    <t>Salgs- og sponsorinntekter</t>
  </si>
  <si>
    <t>Regnskapsposten består av:</t>
  </si>
  <si>
    <t>Salgsinntekter</t>
  </si>
  <si>
    <t>Sponsorinntekter</t>
  </si>
  <si>
    <t>Andre inntekter</t>
  </si>
  <si>
    <t>Sum</t>
  </si>
  <si>
    <t>Note 3</t>
  </si>
  <si>
    <t>Tilskudd fra NIF og olympiske komite</t>
  </si>
  <si>
    <t>Tilskudd fra telemark Idrettskrets</t>
  </si>
  <si>
    <t>Inkluderingsmidler, Porsgrunn Kommune</t>
  </si>
  <si>
    <t>Lokale aktivitetsmidler</t>
  </si>
  <si>
    <t>Grasrotandel</t>
  </si>
  <si>
    <t>Note 4</t>
  </si>
  <si>
    <t>Dugnadsinntekter</t>
  </si>
  <si>
    <t>Resterende Melkeveien</t>
  </si>
  <si>
    <t>Note 5</t>
  </si>
  <si>
    <t>Andre driftskostnader</t>
  </si>
  <si>
    <t>Innkjøp av utstyr, varekostnad</t>
  </si>
  <si>
    <t>Leie av lokale (IL Hei m.m)</t>
  </si>
  <si>
    <t>Medlemskontigent (NAIF)</t>
  </si>
  <si>
    <t>Gave og premier</t>
  </si>
  <si>
    <t>Vippskonto</t>
  </si>
  <si>
    <t>Andre kostnader</t>
  </si>
  <si>
    <t>Forsikring for 2022 og 2023 er betalt i 2023</t>
  </si>
  <si>
    <t>Note 6</t>
  </si>
  <si>
    <t>Bankinnskudd</t>
  </si>
  <si>
    <t xml:space="preserve">Av kr. 194 049,38 er kr. 126 441,50 øremerkede midler og avsatt på egen konto. </t>
  </si>
  <si>
    <t>Note 7</t>
  </si>
  <si>
    <t>Egenkapital</t>
  </si>
  <si>
    <t>Annen</t>
  </si>
  <si>
    <t>egenkapital</t>
  </si>
  <si>
    <t>Egenkapital pr 01.01</t>
  </si>
  <si>
    <t>Årets endring i egenkapital:</t>
  </si>
  <si>
    <t>Årets resultat til annen egenkapital</t>
  </si>
  <si>
    <t>Egenkapital pr. 31.12</t>
  </si>
  <si>
    <t>Note 8</t>
  </si>
  <si>
    <t>Antall medlemmer</t>
  </si>
  <si>
    <t>Ved utgangen av året var totalt antall medlemmer 203.</t>
  </si>
  <si>
    <t>Note 9</t>
  </si>
  <si>
    <t>Ansatte i foreningen</t>
  </si>
  <si>
    <t>Porsgrunn Disksportklubb har ikke hatt ansatte i regnskapsperioden og aktivitetene er basert på frivillig innsats.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</si>
</sst>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theme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i/>
      <sz val="10"/>
      <color rgb="FF00B05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/>
  </cellStyleXfs>
  <cellXfs count="33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7" xfId="0" applyBorder="1"/>
    <xf numFmtId="43" fontId="5" fillId="0" borderId="9" xfId="1" applyFont="1" applyBorder="1"/>
    <xf numFmtId="43" fontId="5" fillId="0" borderId="7" xfId="1" applyFont="1" applyBorder="1"/>
    <xf numFmtId="0" fontId="0" fillId="0" borderId="5" xfId="0" applyBorder="1"/>
    <xf numFmtId="43" fontId="5" fillId="0" borderId="4" xfId="1" applyFont="1" applyBorder="1"/>
    <xf numFmtId="43" fontId="5" fillId="0" borderId="5" xfId="1" applyFont="1" applyBorder="1"/>
    <xf numFmtId="0" fontId="0" fillId="2" borderId="16" xfId="0" applyFill="1" applyBorder="1" applyAlignment="1">
      <alignment horizontal="center"/>
    </xf>
    <xf numFmtId="0" fontId="0" fillId="2" borderId="6" xfId="0" applyFill="1" applyBorder="1"/>
    <xf numFmtId="0" fontId="4" fillId="2" borderId="3" xfId="0" applyFont="1" applyFill="1" applyBorder="1" applyAlignment="1">
      <alignment horizontal="left" indent="1"/>
    </xf>
    <xf numFmtId="0" fontId="5" fillId="2" borderId="6" xfId="0" applyFont="1" applyFill="1" applyBorder="1" applyAlignment="1">
      <alignment horizontal="left" indent="2"/>
    </xf>
    <xf numFmtId="0" fontId="5" fillId="2" borderId="1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indent="1"/>
    </xf>
    <xf numFmtId="0" fontId="5" fillId="2" borderId="11" xfId="0" applyFont="1" applyFill="1" applyBorder="1" applyAlignment="1">
      <alignment horizontal="left" indent="2"/>
    </xf>
    <xf numFmtId="0" fontId="5" fillId="2" borderId="8" xfId="0" applyFont="1" applyFill="1" applyBorder="1"/>
    <xf numFmtId="0" fontId="5" fillId="2" borderId="2" xfId="0" applyFont="1" applyFill="1" applyBorder="1"/>
    <xf numFmtId="0" fontId="5" fillId="2" borderId="1" xfId="0" applyFont="1" applyFill="1" applyBorder="1"/>
    <xf numFmtId="0" fontId="5" fillId="2" borderId="10" xfId="0" applyFont="1" applyFill="1" applyBorder="1"/>
    <xf numFmtId="0" fontId="5" fillId="2" borderId="9" xfId="0" applyFont="1" applyFill="1" applyBorder="1"/>
    <xf numFmtId="0" fontId="5" fillId="2" borderId="4" xfId="0" applyFont="1" applyFill="1" applyBorder="1"/>
    <xf numFmtId="43" fontId="4" fillId="2" borderId="9" xfId="1" applyFont="1" applyFill="1" applyBorder="1"/>
    <xf numFmtId="43" fontId="4" fillId="2" borderId="4" xfId="1" applyFont="1" applyFill="1" applyBorder="1"/>
    <xf numFmtId="43" fontId="4" fillId="2" borderId="1" xfId="1" applyFont="1" applyFill="1" applyBorder="1"/>
    <xf numFmtId="43" fontId="4" fillId="2" borderId="10" xfId="1" applyFont="1" applyFill="1" applyBorder="1"/>
    <xf numFmtId="43" fontId="4" fillId="2" borderId="18" xfId="1" applyFont="1" applyFill="1" applyBorder="1"/>
    <xf numFmtId="43" fontId="4" fillId="2" borderId="19" xfId="0" applyNumberFormat="1" applyFont="1" applyFill="1" applyBorder="1"/>
    <xf numFmtId="0" fontId="7" fillId="2" borderId="0" xfId="0" applyFont="1" applyFill="1" applyAlignment="1">
      <alignment horizontal="left" indent="3"/>
    </xf>
    <xf numFmtId="43" fontId="8" fillId="0" borderId="9" xfId="1" applyFont="1" applyBorder="1"/>
    <xf numFmtId="0" fontId="4" fillId="2" borderId="6" xfId="0" applyFont="1" applyFill="1" applyBorder="1" applyAlignment="1">
      <alignment horizontal="left" indent="1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43" fontId="9" fillId="0" borderId="9" xfId="1" applyFont="1" applyBorder="1"/>
    <xf numFmtId="43" fontId="9" fillId="0" borderId="9" xfId="1" applyFont="1" applyBorder="1" applyAlignment="1">
      <alignment horizontal="right"/>
    </xf>
    <xf numFmtId="43" fontId="5" fillId="2" borderId="9" xfId="1" applyFont="1" applyFill="1" applyBorder="1"/>
    <xf numFmtId="43" fontId="5" fillId="2" borderId="4" xfId="1" applyFont="1" applyFill="1" applyBorder="1"/>
    <xf numFmtId="0" fontId="4" fillId="2" borderId="21" xfId="0" applyFont="1" applyFill="1" applyBorder="1" applyAlignment="1">
      <alignment horizontal="center"/>
    </xf>
    <xf numFmtId="43" fontId="4" fillId="0" borderId="9" xfId="1" applyFont="1" applyFill="1" applyBorder="1"/>
    <xf numFmtId="43" fontId="8" fillId="0" borderId="9" xfId="1" applyFont="1" applyFill="1" applyBorder="1"/>
    <xf numFmtId="0" fontId="5" fillId="2" borderId="0" xfId="0" applyFont="1" applyFill="1" applyAlignment="1">
      <alignment horizontal="center"/>
    </xf>
    <xf numFmtId="43" fontId="5" fillId="2" borderId="0" xfId="1" applyFont="1" applyFill="1" applyBorder="1"/>
    <xf numFmtId="43" fontId="4" fillId="0" borderId="0" xfId="1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3" fontId="5" fillId="0" borderId="0" xfId="1" applyFont="1" applyFill="1" applyBorder="1"/>
    <xf numFmtId="0" fontId="7" fillId="0" borderId="0" xfId="0" applyFont="1" applyAlignment="1">
      <alignment horizontal="left" indent="3"/>
    </xf>
    <xf numFmtId="43" fontId="9" fillId="0" borderId="0" xfId="1" applyFont="1" applyFill="1" applyBorder="1"/>
    <xf numFmtId="0" fontId="5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indent="3"/>
    </xf>
    <xf numFmtId="43" fontId="8" fillId="0" borderId="1" xfId="1" applyFont="1" applyFill="1" applyBorder="1"/>
    <xf numFmtId="43" fontId="4" fillId="0" borderId="1" xfId="0" applyNumberFormat="1" applyFont="1" applyBorder="1"/>
    <xf numFmtId="43" fontId="5" fillId="3" borderId="0" xfId="1" applyFont="1" applyFill="1" applyBorder="1"/>
    <xf numFmtId="43" fontId="5" fillId="0" borderId="1" xfId="1" applyFont="1" applyFill="1" applyBorder="1"/>
    <xf numFmtId="0" fontId="11" fillId="0" borderId="0" xfId="0" applyFont="1" applyAlignment="1">
      <alignment horizontal="left" indent="3"/>
    </xf>
    <xf numFmtId="43" fontId="4" fillId="3" borderId="0" xfId="1" applyFont="1" applyFill="1" applyBorder="1"/>
    <xf numFmtId="0" fontId="0" fillId="3" borderId="0" xfId="0" applyFill="1"/>
    <xf numFmtId="0" fontId="0" fillId="0" borderId="6" xfId="0" applyBorder="1" applyAlignment="1">
      <alignment horizontal="center"/>
    </xf>
    <xf numFmtId="43" fontId="5" fillId="0" borderId="6" xfId="1" applyFont="1" applyFill="1" applyBorder="1"/>
    <xf numFmtId="0" fontId="5" fillId="0" borderId="6" xfId="0" applyFont="1" applyBorder="1" applyAlignment="1">
      <alignment horizontal="center"/>
    </xf>
    <xf numFmtId="43" fontId="4" fillId="0" borderId="6" xfId="1" applyFont="1" applyFill="1" applyBorder="1"/>
    <xf numFmtId="0" fontId="4" fillId="3" borderId="0" xfId="0" applyFont="1" applyFill="1" applyAlignment="1">
      <alignment horizontal="center"/>
    </xf>
    <xf numFmtId="43" fontId="8" fillId="0" borderId="24" xfId="1" applyFont="1" applyFill="1" applyBorder="1"/>
    <xf numFmtId="43" fontId="5" fillId="0" borderId="9" xfId="1" applyFont="1" applyFill="1" applyBorder="1"/>
    <xf numFmtId="43" fontId="5" fillId="0" borderId="7" xfId="1" applyFont="1" applyFill="1" applyBorder="1"/>
    <xf numFmtId="0" fontId="10" fillId="3" borderId="0" xfId="0" applyFont="1" applyFill="1" applyAlignment="1">
      <alignment horizontal="left" indent="3"/>
    </xf>
    <xf numFmtId="0" fontId="5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0" fontId="11" fillId="0" borderId="7" xfId="0" applyFont="1" applyBorder="1" applyAlignment="1">
      <alignment horizontal="left" indent="1"/>
    </xf>
    <xf numFmtId="43" fontId="11" fillId="0" borderId="0" xfId="1" applyFont="1" applyFill="1" applyBorder="1"/>
    <xf numFmtId="43" fontId="9" fillId="0" borderId="1" xfId="1" applyFont="1" applyFill="1" applyBorder="1"/>
    <xf numFmtId="43" fontId="4" fillId="0" borderId="1" xfId="1" applyFont="1" applyFill="1" applyBorder="1"/>
    <xf numFmtId="16" fontId="0" fillId="0" borderId="0" xfId="0" applyNumberFormat="1"/>
    <xf numFmtId="0" fontId="4" fillId="3" borderId="0" xfId="0" applyFont="1" applyFill="1" applyAlignment="1">
      <alignment horizontal="left" indent="1"/>
    </xf>
    <xf numFmtId="0" fontId="11" fillId="0" borderId="0" xfId="0" applyFont="1" applyAlignment="1">
      <alignment horizontal="center"/>
    </xf>
    <xf numFmtId="43" fontId="5" fillId="0" borderId="0" xfId="1" applyFont="1"/>
    <xf numFmtId="0" fontId="0" fillId="0" borderId="0" xfId="0" applyAlignment="1">
      <alignment horizontal="left" inden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indent="1"/>
    </xf>
    <xf numFmtId="43" fontId="5" fillId="3" borderId="0" xfId="1" applyFont="1" applyFill="1"/>
    <xf numFmtId="43" fontId="8" fillId="0" borderId="1" xfId="1" applyFont="1" applyBorder="1"/>
    <xf numFmtId="0" fontId="11" fillId="0" borderId="1" xfId="0" applyFont="1" applyBorder="1" applyAlignment="1">
      <alignment horizontal="center"/>
    </xf>
    <xf numFmtId="43" fontId="8" fillId="0" borderId="1" xfId="0" applyNumberFormat="1" applyFont="1" applyBorder="1"/>
    <xf numFmtId="43" fontId="10" fillId="0" borderId="1" xfId="1" applyFont="1" applyFill="1" applyBorder="1"/>
    <xf numFmtId="43" fontId="9" fillId="0" borderId="4" xfId="1" applyFont="1" applyBorder="1"/>
    <xf numFmtId="43" fontId="4" fillId="0" borderId="9" xfId="0" applyNumberFormat="1" applyFont="1" applyBorder="1"/>
    <xf numFmtId="43" fontId="11" fillId="0" borderId="9" xfId="1" applyFont="1" applyFill="1" applyBorder="1"/>
    <xf numFmtId="43" fontId="11" fillId="0" borderId="7" xfId="1" applyFont="1" applyFill="1" applyBorder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10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7" fillId="4" borderId="0" xfId="0" applyFont="1" applyFill="1" applyAlignment="1">
      <alignment horizontal="left" indent="3"/>
    </xf>
    <xf numFmtId="43" fontId="8" fillId="4" borderId="0" xfId="1" applyFont="1" applyFill="1" applyBorder="1"/>
    <xf numFmtId="43" fontId="5" fillId="4" borderId="0" xfId="1" applyFont="1" applyFill="1" applyBorder="1"/>
    <xf numFmtId="43" fontId="4" fillId="4" borderId="0" xfId="1" applyFont="1" applyFill="1" applyBorder="1"/>
    <xf numFmtId="0" fontId="5" fillId="0" borderId="7" xfId="0" applyFont="1" applyBorder="1" applyAlignment="1">
      <alignment horizontal="left"/>
    </xf>
    <xf numFmtId="43" fontId="4" fillId="0" borderId="25" xfId="0" applyNumberFormat="1" applyFont="1" applyBorder="1"/>
    <xf numFmtId="43" fontId="4" fillId="0" borderId="26" xfId="0" applyNumberFormat="1" applyFont="1" applyBorder="1"/>
    <xf numFmtId="0" fontId="0" fillId="0" borderId="4" xfId="0" applyBorder="1" applyAlignment="1">
      <alignment horizontal="center"/>
    </xf>
    <xf numFmtId="43" fontId="4" fillId="0" borderId="26" xfId="1" applyFont="1" applyFill="1" applyBorder="1"/>
    <xf numFmtId="0" fontId="0" fillId="0" borderId="5" xfId="0" applyBorder="1" applyAlignment="1">
      <alignment horizontal="center"/>
    </xf>
    <xf numFmtId="43" fontId="4" fillId="0" borderId="27" xfId="1" applyFont="1" applyFill="1" applyBorder="1"/>
    <xf numFmtId="0" fontId="11" fillId="0" borderId="8" xfId="0" applyFont="1" applyBorder="1" applyAlignment="1">
      <alignment horizontal="left" indent="1"/>
    </xf>
    <xf numFmtId="0" fontId="11" fillId="0" borderId="7" xfId="0" applyFont="1" applyBorder="1" applyAlignment="1">
      <alignment horizontal="left" indent="3"/>
    </xf>
    <xf numFmtId="43" fontId="11" fillId="0" borderId="8" xfId="1" applyFont="1" applyFill="1" applyBorder="1"/>
    <xf numFmtId="0" fontId="11" fillId="0" borderId="4" xfId="0" applyFont="1" applyBorder="1" applyAlignment="1">
      <alignment horizontal="left" indent="1"/>
    </xf>
    <xf numFmtId="0" fontId="11" fillId="0" borderId="5" xfId="0" applyFont="1" applyBorder="1" applyAlignment="1">
      <alignment horizontal="left" indent="1"/>
    </xf>
    <xf numFmtId="43" fontId="5" fillId="0" borderId="8" xfId="1" applyFont="1" applyFill="1" applyBorder="1"/>
    <xf numFmtId="43" fontId="4" fillId="0" borderId="8" xfId="1" applyFont="1" applyFill="1" applyBorder="1"/>
    <xf numFmtId="43" fontId="4" fillId="0" borderId="7" xfId="1" applyFont="1" applyFill="1" applyBorder="1"/>
    <xf numFmtId="0" fontId="11" fillId="0" borderId="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43" fontId="11" fillId="0" borderId="9" xfId="1" applyFont="1" applyBorder="1"/>
    <xf numFmtId="43" fontId="11" fillId="0" borderId="7" xfId="1" applyFont="1" applyBorder="1"/>
    <xf numFmtId="43" fontId="10" fillId="0" borderId="8" xfId="1" applyFont="1" applyFill="1" applyBorder="1"/>
    <xf numFmtId="43" fontId="10" fillId="0" borderId="9" xfId="1" applyFont="1" applyFill="1" applyBorder="1"/>
    <xf numFmtId="43" fontId="10" fillId="0" borderId="7" xfId="1" applyFont="1" applyFill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8" xfId="0" applyFont="1" applyBorder="1" applyAlignment="1">
      <alignment horizontal="left" indent="1"/>
    </xf>
    <xf numFmtId="0" fontId="5" fillId="0" borderId="9" xfId="0" applyFont="1" applyBorder="1" applyAlignment="1">
      <alignment horizontal="left" indent="1"/>
    </xf>
    <xf numFmtId="43" fontId="5" fillId="0" borderId="8" xfId="1" applyFont="1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left" indent="1"/>
    </xf>
    <xf numFmtId="43" fontId="7" fillId="0" borderId="8" xfId="1" applyFont="1" applyBorder="1"/>
    <xf numFmtId="0" fontId="13" fillId="0" borderId="1" xfId="0" applyFont="1" applyBorder="1" applyAlignment="1">
      <alignment horizontal="left" indent="1"/>
    </xf>
    <xf numFmtId="43" fontId="7" fillId="0" borderId="1" xfId="1" applyFont="1" applyBorder="1"/>
    <xf numFmtId="0" fontId="0" fillId="0" borderId="1" xfId="0" applyBorder="1" applyAlignment="1">
      <alignment horizontal="center"/>
    </xf>
    <xf numFmtId="0" fontId="0" fillId="0" borderId="9" xfId="0" applyBorder="1"/>
    <xf numFmtId="43" fontId="4" fillId="2" borderId="8" xfId="0" applyNumberFormat="1" applyFont="1" applyFill="1" applyBorder="1"/>
    <xf numFmtId="43" fontId="4" fillId="2" borderId="2" xfId="0" applyNumberFormat="1" applyFont="1" applyFill="1" applyBorder="1"/>
    <xf numFmtId="0" fontId="5" fillId="2" borderId="7" xfId="0" applyFont="1" applyFill="1" applyBorder="1"/>
    <xf numFmtId="0" fontId="5" fillId="0" borderId="8" xfId="0" applyFont="1" applyBorder="1"/>
    <xf numFmtId="0" fontId="5" fillId="0" borderId="9" xfId="0" applyFont="1" applyBorder="1"/>
    <xf numFmtId="43" fontId="5" fillId="0" borderId="9" xfId="0" applyNumberFormat="1" applyFont="1" applyBorder="1"/>
    <xf numFmtId="0" fontId="5" fillId="0" borderId="7" xfId="0" applyFont="1" applyBorder="1"/>
    <xf numFmtId="0" fontId="5" fillId="2" borderId="0" xfId="0" applyFont="1" applyFill="1" applyAlignment="1">
      <alignment horizontal="left" indent="1"/>
    </xf>
    <xf numFmtId="0" fontId="5" fillId="2" borderId="28" xfId="0" applyFont="1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43" fontId="7" fillId="0" borderId="0" xfId="1" applyFont="1" applyBorder="1"/>
    <xf numFmtId="0" fontId="4" fillId="2" borderId="23" xfId="0" applyFont="1" applyFill="1" applyBorder="1" applyAlignment="1">
      <alignment horizontal="center"/>
    </xf>
    <xf numFmtId="0" fontId="4" fillId="2" borderId="19" xfId="0" applyFont="1" applyFill="1" applyBorder="1"/>
    <xf numFmtId="43" fontId="4" fillId="2" borderId="32" xfId="0" applyNumberFormat="1" applyFont="1" applyFill="1" applyBorder="1"/>
    <xf numFmtId="0" fontId="5" fillId="2" borderId="26" xfId="0" applyFont="1" applyFill="1" applyBorder="1"/>
    <xf numFmtId="43" fontId="4" fillId="2" borderId="26" xfId="1" applyFont="1" applyFill="1" applyBorder="1"/>
    <xf numFmtId="43" fontId="8" fillId="0" borderId="26" xfId="1" applyFont="1" applyFill="1" applyBorder="1"/>
    <xf numFmtId="43" fontId="8" fillId="0" borderId="26" xfId="1" applyFont="1" applyBorder="1"/>
    <xf numFmtId="0" fontId="4" fillId="2" borderId="9" xfId="0" applyFont="1" applyFill="1" applyBorder="1" applyAlignment="1">
      <alignment horizontal="left" indent="1"/>
    </xf>
    <xf numFmtId="0" fontId="7" fillId="2" borderId="9" xfId="0" applyFont="1" applyFill="1" applyBorder="1" applyAlignment="1">
      <alignment horizontal="left" indent="3"/>
    </xf>
    <xf numFmtId="0" fontId="13" fillId="2" borderId="9" xfId="0" applyFont="1" applyFill="1" applyBorder="1" applyAlignment="1">
      <alignment horizontal="left" indent="1"/>
    </xf>
    <xf numFmtId="0" fontId="13" fillId="2" borderId="7" xfId="0" applyFont="1" applyFill="1" applyBorder="1" applyAlignment="1">
      <alignment horizontal="left" indent="1"/>
    </xf>
    <xf numFmtId="0" fontId="7" fillId="2" borderId="7" xfId="0" applyFont="1" applyFill="1" applyBorder="1" applyAlignment="1">
      <alignment horizontal="left" indent="3"/>
    </xf>
    <xf numFmtId="43" fontId="8" fillId="0" borderId="27" xfId="1" applyFont="1" applyFill="1" applyBorder="1"/>
    <xf numFmtId="43" fontId="8" fillId="0" borderId="5" xfId="1" applyFont="1" applyFill="1" applyBorder="1"/>
    <xf numFmtId="43" fontId="8" fillId="0" borderId="7" xfId="1" applyFont="1" applyFill="1" applyBorder="1"/>
    <xf numFmtId="0" fontId="4" fillId="2" borderId="8" xfId="0" applyFont="1" applyFill="1" applyBorder="1" applyAlignment="1">
      <alignment horizontal="left" indent="1"/>
    </xf>
    <xf numFmtId="43" fontId="4" fillId="2" borderId="25" xfId="1" applyFont="1" applyFill="1" applyBorder="1"/>
    <xf numFmtId="43" fontId="4" fillId="2" borderId="2" xfId="1" applyFont="1" applyFill="1" applyBorder="1"/>
    <xf numFmtId="43" fontId="4" fillId="2" borderId="8" xfId="1" applyFont="1" applyFill="1" applyBorder="1"/>
    <xf numFmtId="43" fontId="8" fillId="0" borderId="27" xfId="1" applyFont="1" applyBorder="1"/>
    <xf numFmtId="43" fontId="8" fillId="0" borderId="5" xfId="1" applyFont="1" applyBorder="1"/>
    <xf numFmtId="43" fontId="8" fillId="0" borderId="7" xfId="1" applyFont="1" applyBorder="1"/>
    <xf numFmtId="43" fontId="8" fillId="0" borderId="6" xfId="1" applyFont="1" applyBorder="1"/>
    <xf numFmtId="43" fontId="7" fillId="0" borderId="26" xfId="1" applyFont="1" applyBorder="1"/>
    <xf numFmtId="43" fontId="7" fillId="0" borderId="6" xfId="1" applyFont="1" applyBorder="1"/>
    <xf numFmtId="43" fontId="4" fillId="2" borderId="3" xfId="1" applyFont="1" applyFill="1" applyBorder="1"/>
    <xf numFmtId="43" fontId="7" fillId="0" borderId="9" xfId="1" applyFont="1" applyBorder="1"/>
    <xf numFmtId="43" fontId="5" fillId="0" borderId="26" xfId="1" applyFont="1" applyBorder="1"/>
    <xf numFmtId="0" fontId="7" fillId="2" borderId="8" xfId="0" applyFont="1" applyFill="1" applyBorder="1" applyAlignment="1">
      <alignment horizontal="left" indent="3"/>
    </xf>
    <xf numFmtId="0" fontId="13" fillId="2" borderId="9" xfId="0" applyFont="1" applyFill="1" applyBorder="1" applyAlignment="1">
      <alignment horizontal="left" indent="3"/>
    </xf>
    <xf numFmtId="0" fontId="6" fillId="2" borderId="7" xfId="0" applyFont="1" applyFill="1" applyBorder="1" applyAlignment="1">
      <alignment horizontal="left" indent="3"/>
    </xf>
    <xf numFmtId="43" fontId="5" fillId="0" borderId="0" xfId="1" applyFont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left" indent="1"/>
    </xf>
    <xf numFmtId="0" fontId="2" fillId="3" borderId="2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2" borderId="0" xfId="0" applyFill="1"/>
    <xf numFmtId="14" fontId="4" fillId="0" borderId="1" xfId="0" applyNumberFormat="1" applyFont="1" applyBorder="1"/>
    <xf numFmtId="0" fontId="11" fillId="2" borderId="0" xfId="0" applyFont="1" applyFill="1" applyAlignment="1">
      <alignment horizontal="left" indent="1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14" fontId="4" fillId="2" borderId="34" xfId="0" applyNumberFormat="1" applyFont="1" applyFill="1" applyBorder="1"/>
    <xf numFmtId="43" fontId="11" fillId="2" borderId="30" xfId="1" applyFont="1" applyFill="1" applyBorder="1"/>
    <xf numFmtId="0" fontId="5" fillId="2" borderId="35" xfId="0" applyFont="1" applyFill="1" applyBorder="1" applyAlignment="1">
      <alignment horizontal="left" indent="1"/>
    </xf>
    <xf numFmtId="0" fontId="0" fillId="2" borderId="31" xfId="0" applyFill="1" applyBorder="1"/>
    <xf numFmtId="0" fontId="0" fillId="2" borderId="30" xfId="0" applyFill="1" applyBorder="1"/>
    <xf numFmtId="0" fontId="0" fillId="2" borderId="7" xfId="0" applyFill="1" applyBorder="1"/>
    <xf numFmtId="0" fontId="0" fillId="2" borderId="9" xfId="0" applyFill="1" applyBorder="1"/>
    <xf numFmtId="0" fontId="5" fillId="0" borderId="4" xfId="0" applyFont="1" applyBorder="1" applyAlignment="1">
      <alignment horizontal="left" indent="1"/>
    </xf>
    <xf numFmtId="14" fontId="5" fillId="2" borderId="0" xfId="0" applyNumberFormat="1" applyFont="1" applyFill="1" applyAlignment="1">
      <alignment horizontal="left" indent="1"/>
    </xf>
    <xf numFmtId="0" fontId="4" fillId="3" borderId="13" xfId="0" applyFont="1" applyFill="1" applyBorder="1" applyAlignment="1">
      <alignment horizontal="center"/>
    </xf>
    <xf numFmtId="0" fontId="5" fillId="2" borderId="3" xfId="0" applyFont="1" applyFill="1" applyBorder="1"/>
    <xf numFmtId="43" fontId="4" fillId="2" borderId="0" xfId="1" applyFont="1" applyFill="1" applyBorder="1"/>
    <xf numFmtId="43" fontId="5" fillId="2" borderId="6" xfId="1" applyFont="1" applyFill="1" applyBorder="1"/>
    <xf numFmtId="0" fontId="4" fillId="3" borderId="2" xfId="0" applyFont="1" applyFill="1" applyBorder="1" applyAlignment="1">
      <alignment horizontal="center"/>
    </xf>
    <xf numFmtId="43" fontId="5" fillId="2" borderId="5" xfId="1" applyFont="1" applyFill="1" applyBorder="1"/>
    <xf numFmtId="43" fontId="4" fillId="2" borderId="5" xfId="1" applyFont="1" applyFill="1" applyBorder="1"/>
    <xf numFmtId="43" fontId="4" fillId="2" borderId="11" xfId="1" applyFont="1" applyFill="1" applyBorder="1"/>
    <xf numFmtId="0" fontId="5" fillId="2" borderId="11" xfId="0" applyFont="1" applyFill="1" applyBorder="1"/>
    <xf numFmtId="43" fontId="4" fillId="2" borderId="3" xfId="0" applyNumberFormat="1" applyFont="1" applyFill="1" applyBorder="1"/>
    <xf numFmtId="43" fontId="5" fillId="2" borderId="4" xfId="0" applyNumberFormat="1" applyFont="1" applyFill="1" applyBorder="1"/>
    <xf numFmtId="43" fontId="4" fillId="2" borderId="4" xfId="0" applyNumberFormat="1" applyFont="1" applyFill="1" applyBorder="1"/>
    <xf numFmtId="0" fontId="5" fillId="2" borderId="5" xfId="0" applyFont="1" applyFill="1" applyBorder="1"/>
    <xf numFmtId="43" fontId="4" fillId="6" borderId="32" xfId="1" applyFont="1" applyFill="1" applyBorder="1"/>
    <xf numFmtId="0" fontId="2" fillId="6" borderId="33" xfId="0" applyFont="1" applyFill="1" applyBorder="1" applyAlignment="1">
      <alignment horizontal="center"/>
    </xf>
    <xf numFmtId="0" fontId="0" fillId="5" borderId="31" xfId="0" applyFill="1" applyBorder="1"/>
    <xf numFmtId="43" fontId="0" fillId="5" borderId="30" xfId="1" applyFont="1" applyFill="1" applyBorder="1"/>
    <xf numFmtId="0" fontId="4" fillId="2" borderId="0" xfId="0" applyFont="1" applyFill="1" applyAlignment="1">
      <alignment horizontal="left" indent="1"/>
    </xf>
    <xf numFmtId="43" fontId="0" fillId="5" borderId="31" xfId="1" applyFont="1" applyFill="1" applyBorder="1"/>
    <xf numFmtId="0" fontId="5" fillId="3" borderId="36" xfId="0" applyFont="1" applyFill="1" applyBorder="1" applyAlignment="1">
      <alignment horizontal="center"/>
    </xf>
    <xf numFmtId="43" fontId="0" fillId="6" borderId="29" xfId="1" applyFont="1" applyFill="1" applyBorder="1"/>
    <xf numFmtId="0" fontId="4" fillId="2" borderId="28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43" fontId="4" fillId="6" borderId="34" xfId="1" applyFont="1" applyFill="1" applyBorder="1"/>
    <xf numFmtId="43" fontId="4" fillId="6" borderId="29" xfId="1" applyFont="1" applyFill="1" applyBorder="1"/>
    <xf numFmtId="16" fontId="5" fillId="0" borderId="0" xfId="0" applyNumberFormat="1" applyFont="1"/>
    <xf numFmtId="43" fontId="8" fillId="3" borderId="7" xfId="1" applyFont="1" applyFill="1" applyBorder="1"/>
    <xf numFmtId="43" fontId="5" fillId="0" borderId="1" xfId="1" applyFont="1" applyBorder="1"/>
    <xf numFmtId="0" fontId="7" fillId="0" borderId="10" xfId="0" applyFont="1" applyBorder="1" applyAlignment="1">
      <alignment horizontal="left" indent="3"/>
    </xf>
    <xf numFmtId="43" fontId="12" fillId="0" borderId="9" xfId="1" applyFont="1" applyBorder="1"/>
    <xf numFmtId="43" fontId="11" fillId="0" borderId="38" xfId="1" applyFont="1" applyFill="1" applyBorder="1"/>
    <xf numFmtId="43" fontId="10" fillId="0" borderId="38" xfId="1" applyFont="1" applyFill="1" applyBorder="1"/>
    <xf numFmtId="0" fontId="5" fillId="0" borderId="39" xfId="0" applyFont="1" applyBorder="1" applyAlignment="1">
      <alignment horizontal="left" indent="1"/>
    </xf>
    <xf numFmtId="43" fontId="11" fillId="0" borderId="39" xfId="1" applyFont="1" applyFill="1" applyBorder="1"/>
    <xf numFmtId="43" fontId="10" fillId="0" borderId="39" xfId="1" applyFont="1" applyFill="1" applyBorder="1"/>
    <xf numFmtId="0" fontId="11" fillId="0" borderId="39" xfId="0" applyFont="1" applyBorder="1" applyAlignment="1">
      <alignment horizontal="left" indent="1"/>
    </xf>
    <xf numFmtId="43" fontId="11" fillId="0" borderId="39" xfId="1" applyFont="1" applyBorder="1"/>
    <xf numFmtId="0" fontId="11" fillId="0" borderId="40" xfId="0" applyFont="1" applyBorder="1" applyAlignment="1">
      <alignment horizontal="left" indent="1"/>
    </xf>
    <xf numFmtId="43" fontId="11" fillId="0" borderId="40" xfId="1" applyFont="1" applyBorder="1"/>
    <xf numFmtId="43" fontId="11" fillId="0" borderId="40" xfId="1" applyFont="1" applyFill="1" applyBorder="1"/>
    <xf numFmtId="43" fontId="10" fillId="0" borderId="40" xfId="1" applyFont="1" applyFill="1" applyBorder="1"/>
    <xf numFmtId="0" fontId="0" fillId="3" borderId="12" xfId="0" applyFill="1" applyBorder="1"/>
    <xf numFmtId="0" fontId="0" fillId="2" borderId="16" xfId="0" applyFill="1" applyBorder="1"/>
    <xf numFmtId="0" fontId="0" fillId="2" borderId="28" xfId="0" applyFill="1" applyBorder="1"/>
    <xf numFmtId="0" fontId="4" fillId="2" borderId="36" xfId="0" applyFont="1" applyFill="1" applyBorder="1" applyAlignment="1">
      <alignment horizontal="left" indent="1"/>
    </xf>
    <xf numFmtId="0" fontId="5" fillId="2" borderId="28" xfId="0" applyFont="1" applyFill="1" applyBorder="1" applyAlignment="1">
      <alignment horizontal="left" indent="1"/>
    </xf>
    <xf numFmtId="0" fontId="4" fillId="2" borderId="37" xfId="0" applyFont="1" applyFill="1" applyBorder="1" applyAlignment="1">
      <alignment horizontal="left" indent="1"/>
    </xf>
    <xf numFmtId="14" fontId="4" fillId="2" borderId="11" xfId="0" applyNumberFormat="1" applyFont="1" applyFill="1" applyBorder="1" applyAlignment="1">
      <alignment horizontal="left" indent="1"/>
    </xf>
    <xf numFmtId="43" fontId="10" fillId="2" borderId="34" xfId="1" applyFont="1" applyFill="1" applyBorder="1"/>
    <xf numFmtId="0" fontId="10" fillId="2" borderId="41" xfId="0" applyFont="1" applyFill="1" applyBorder="1" applyAlignment="1">
      <alignment horizontal="left" indent="3"/>
    </xf>
    <xf numFmtId="0" fontId="16" fillId="2" borderId="35" xfId="0" applyFont="1" applyFill="1" applyBorder="1" applyAlignment="1">
      <alignment horizontal="left" indent="3"/>
    </xf>
    <xf numFmtId="43" fontId="10" fillId="0" borderId="42" xfId="1" applyFont="1" applyFill="1" applyBorder="1"/>
    <xf numFmtId="43" fontId="10" fillId="2" borderId="43" xfId="1" applyFont="1" applyFill="1" applyBorder="1"/>
    <xf numFmtId="0" fontId="11" fillId="2" borderId="28" xfId="0" applyFont="1" applyFill="1" applyBorder="1" applyAlignment="1">
      <alignment horizontal="left" indent="3"/>
    </xf>
    <xf numFmtId="0" fontId="11" fillId="2" borderId="28" xfId="0" applyFont="1" applyFill="1" applyBorder="1" applyAlignment="1">
      <alignment horizontal="left" indent="1"/>
    </xf>
    <xf numFmtId="0" fontId="10" fillId="2" borderId="37" xfId="0" applyFont="1" applyFill="1" applyBorder="1" applyAlignment="1">
      <alignment horizontal="left" indent="1"/>
    </xf>
    <xf numFmtId="0" fontId="10" fillId="2" borderId="11" xfId="0" applyFont="1" applyFill="1" applyBorder="1" applyAlignment="1">
      <alignment horizontal="left" indent="1"/>
    </xf>
    <xf numFmtId="0" fontId="10" fillId="2" borderId="44" xfId="0" applyFont="1" applyFill="1" applyBorder="1" applyAlignment="1">
      <alignment horizontal="left" indent="1"/>
    </xf>
    <xf numFmtId="0" fontId="10" fillId="2" borderId="45" xfId="0" applyFont="1" applyFill="1" applyBorder="1" applyAlignment="1">
      <alignment horizontal="left" indent="1"/>
    </xf>
    <xf numFmtId="43" fontId="10" fillId="0" borderId="46" xfId="1" applyFont="1" applyFill="1" applyBorder="1"/>
    <xf numFmtId="43" fontId="10" fillId="2" borderId="47" xfId="1" applyFont="1" applyFill="1" applyBorder="1"/>
    <xf numFmtId="0" fontId="5" fillId="2" borderId="41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left" indent="1"/>
    </xf>
    <xf numFmtId="43" fontId="11" fillId="0" borderId="48" xfId="1" applyFont="1" applyFill="1" applyBorder="1"/>
    <xf numFmtId="43" fontId="11" fillId="2" borderId="43" xfId="1" applyFont="1" applyFill="1" applyBorder="1"/>
    <xf numFmtId="0" fontId="0" fillId="7" borderId="0" xfId="0" applyFill="1"/>
    <xf numFmtId="0" fontId="13" fillId="2" borderId="6" xfId="0" applyFont="1" applyFill="1" applyBorder="1" applyAlignment="1">
      <alignment horizontal="left" indent="1"/>
    </xf>
    <xf numFmtId="0" fontId="4" fillId="2" borderId="16" xfId="0" applyFont="1" applyFill="1" applyBorder="1" applyAlignment="1">
      <alignment horizontal="center"/>
    </xf>
    <xf numFmtId="43" fontId="4" fillId="2" borderId="7" xfId="1" applyFont="1" applyFill="1" applyBorder="1"/>
    <xf numFmtId="43" fontId="4" fillId="2" borderId="27" xfId="1" applyFont="1" applyFill="1" applyBorder="1"/>
    <xf numFmtId="43" fontId="7" fillId="0" borderId="7" xfId="1" applyFont="1" applyBorder="1"/>
    <xf numFmtId="0" fontId="13" fillId="2" borderId="0" xfId="0" applyFont="1" applyFill="1" applyAlignment="1">
      <alignment horizontal="left" inden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0" borderId="0" xfId="0" applyAlignment="1">
      <alignment horizontal="left"/>
    </xf>
    <xf numFmtId="43" fontId="11" fillId="8" borderId="9" xfId="1" applyFont="1" applyFill="1" applyBorder="1"/>
    <xf numFmtId="43" fontId="5" fillId="8" borderId="9" xfId="1" applyFont="1" applyFill="1" applyBorder="1"/>
    <xf numFmtId="43" fontId="5" fillId="9" borderId="9" xfId="1" applyFont="1" applyFill="1" applyBorder="1"/>
    <xf numFmtId="43" fontId="11" fillId="9" borderId="9" xfId="1" applyFont="1" applyFill="1" applyBorder="1"/>
    <xf numFmtId="43" fontId="11" fillId="10" borderId="9" xfId="1" applyFont="1" applyFill="1" applyBorder="1"/>
    <xf numFmtId="43" fontId="11" fillId="11" borderId="9" xfId="1" applyFont="1" applyFill="1" applyBorder="1"/>
    <xf numFmtId="43" fontId="5" fillId="12" borderId="9" xfId="1" applyFont="1" applyFill="1" applyBorder="1"/>
    <xf numFmtId="43" fontId="11" fillId="12" borderId="9" xfId="1" applyFont="1" applyFill="1" applyBorder="1"/>
    <xf numFmtId="43" fontId="0" fillId="0" borderId="0" xfId="0" applyNumberFormat="1"/>
    <xf numFmtId="164" fontId="4" fillId="0" borderId="1" xfId="1" applyNumberFormat="1" applyFont="1" applyFill="1" applyBorder="1"/>
    <xf numFmtId="0" fontId="0" fillId="4" borderId="0" xfId="0" applyFill="1"/>
    <xf numFmtId="0" fontId="0" fillId="8" borderId="0" xfId="0" applyFill="1"/>
    <xf numFmtId="0" fontId="0" fillId="13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43" fontId="5" fillId="0" borderId="39" xfId="1" applyFont="1" applyFill="1" applyBorder="1"/>
    <xf numFmtId="0" fontId="19" fillId="0" borderId="0" xfId="0" applyFont="1" applyAlignment="1">
      <alignment horizontal="center"/>
    </xf>
    <xf numFmtId="0" fontId="11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Continuous"/>
    </xf>
    <xf numFmtId="0" fontId="21" fillId="0" borderId="0" xfId="0" applyFont="1"/>
    <xf numFmtId="0" fontId="10" fillId="0" borderId="0" xfId="0" applyFont="1"/>
    <xf numFmtId="0" fontId="11" fillId="0" borderId="6" xfId="0" applyFont="1" applyBorder="1"/>
    <xf numFmtId="0" fontId="10" fillId="0" borderId="6" xfId="0" applyFont="1" applyBorder="1" applyAlignment="1">
      <alignment horizontal="center"/>
    </xf>
    <xf numFmtId="3" fontId="11" fillId="0" borderId="0" xfId="0" applyNumberFormat="1" applyFont="1"/>
    <xf numFmtId="0" fontId="10" fillId="0" borderId="11" xfId="0" applyFont="1" applyBorder="1"/>
    <xf numFmtId="0" fontId="11" fillId="0" borderId="11" xfId="0" applyFont="1" applyBorder="1"/>
    <xf numFmtId="3" fontId="10" fillId="0" borderId="11" xfId="0" applyNumberFormat="1" applyFont="1" applyBorder="1"/>
    <xf numFmtId="3" fontId="10" fillId="0" borderId="0" xfId="0" applyNumberFormat="1" applyFont="1"/>
    <xf numFmtId="0" fontId="11" fillId="0" borderId="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3" fontId="11" fillId="0" borderId="11" xfId="0" applyNumberFormat="1" applyFont="1" applyBorder="1" applyAlignment="1">
      <alignment horizontal="right"/>
    </xf>
    <xf numFmtId="3" fontId="11" fillId="0" borderId="11" xfId="2" applyNumberFormat="1" applyFont="1" applyBorder="1"/>
    <xf numFmtId="0" fontId="11" fillId="0" borderId="0" xfId="0" applyFont="1" applyAlignment="1">
      <alignment horizontal="right"/>
    </xf>
    <xf numFmtId="43" fontId="11" fillId="0" borderId="0" xfId="0" applyNumberFormat="1" applyFont="1"/>
    <xf numFmtId="0" fontId="21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Komma" xfId="1" builtinId="3"/>
    <cellStyle name="Normal" xfId="0" builtinId="0"/>
    <cellStyle name="Normal 5" xfId="2" xr:uid="{5B76A7A5-7640-457B-AF68-2614D5748E9E}"/>
  </cellStyles>
  <dxfs count="0"/>
  <tableStyles count="0" defaultTableStyle="TableStyleMedium2" defaultPivotStyle="PivotStyleLight16"/>
  <colors>
    <mruColors>
      <color rgb="FF00FF00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565150</xdr:colOff>
      <xdr:row>0</xdr:row>
      <xdr:rowOff>38100</xdr:rowOff>
    </xdr:from>
    <xdr:to>
      <xdr:col>1</xdr:col>
      <xdr:colOff>1028700</xdr:colOff>
      <xdr:row>0</xdr:row>
      <xdr:rowOff>492904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704807F-DC43-42C0-8683-8412551F2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450" y="38100"/>
          <a:ext cx="463550" cy="454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565150</xdr:colOff>
      <xdr:row>0</xdr:row>
      <xdr:rowOff>38100</xdr:rowOff>
    </xdr:from>
    <xdr:to>
      <xdr:col>1</xdr:col>
      <xdr:colOff>1028700</xdr:colOff>
      <xdr:row>0</xdr:row>
      <xdr:rowOff>492904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F60AED4-A50F-425C-81F9-E77067E6B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38100"/>
          <a:ext cx="463550" cy="454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565150</xdr:colOff>
      <xdr:row>0</xdr:row>
      <xdr:rowOff>38100</xdr:rowOff>
    </xdr:from>
    <xdr:to>
      <xdr:col>1</xdr:col>
      <xdr:colOff>1028700</xdr:colOff>
      <xdr:row>0</xdr:row>
      <xdr:rowOff>492904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ECE46FAB-823B-4B12-B95B-2A85F932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38100"/>
          <a:ext cx="463550" cy="454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565150</xdr:colOff>
      <xdr:row>0</xdr:row>
      <xdr:rowOff>38100</xdr:rowOff>
    </xdr:from>
    <xdr:to>
      <xdr:col>1</xdr:col>
      <xdr:colOff>1028700</xdr:colOff>
      <xdr:row>0</xdr:row>
      <xdr:rowOff>492904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A77400D-7FA4-4E2E-BBD1-EFF92F0F1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38100"/>
          <a:ext cx="463550" cy="454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565150</xdr:colOff>
      <xdr:row>0</xdr:row>
      <xdr:rowOff>38100</xdr:rowOff>
    </xdr:from>
    <xdr:to>
      <xdr:col>1</xdr:col>
      <xdr:colOff>1028700</xdr:colOff>
      <xdr:row>0</xdr:row>
      <xdr:rowOff>492904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A9C4D3FF-3767-400A-ADBA-2EB70F221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38100"/>
          <a:ext cx="463550" cy="454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B1B7-BCBC-49CC-8D94-F7156699A750}">
  <dimension ref="A1:I60"/>
  <sheetViews>
    <sheetView showGridLines="0" zoomScaleNormal="100" workbookViewId="0">
      <pane ySplit="2" topLeftCell="A31" activePane="bottomLeft" state="frozen"/>
      <selection pane="bottomLeft" activeCell="L57" sqref="L57"/>
    </sheetView>
  </sheetViews>
  <sheetFormatPr baseColWidth="10" defaultColWidth="8.7265625" defaultRowHeight="14.5" x14ac:dyDescent="0.35"/>
  <cols>
    <col min="1" max="1" width="7.1796875" style="1" customWidth="1"/>
    <col min="2" max="2" width="38.453125" bestFit="1" customWidth="1"/>
    <col min="3" max="8" width="13.54296875" customWidth="1"/>
    <col min="9" max="9" width="13.453125" customWidth="1"/>
  </cols>
  <sheetData>
    <row r="1" spans="1:9" ht="40" customHeight="1" thickBot="1" x14ac:dyDescent="0.4">
      <c r="A1" s="331" t="s">
        <v>82</v>
      </c>
      <c r="B1" s="331"/>
      <c r="C1" s="331"/>
      <c r="D1" s="331"/>
      <c r="E1" s="331"/>
      <c r="F1" s="331"/>
      <c r="G1" s="331"/>
      <c r="H1" s="331"/>
    </row>
    <row r="2" spans="1:9" ht="22" customHeight="1" x14ac:dyDescent="0.35">
      <c r="A2" s="181"/>
      <c r="B2" s="182"/>
      <c r="C2" s="183" t="s">
        <v>0</v>
      </c>
      <c r="D2" s="184" t="s">
        <v>1</v>
      </c>
      <c r="E2" s="183" t="s">
        <v>2</v>
      </c>
      <c r="F2" s="183" t="s">
        <v>3</v>
      </c>
      <c r="G2" s="183" t="s">
        <v>4</v>
      </c>
      <c r="H2" s="205" t="s">
        <v>81</v>
      </c>
      <c r="I2" s="219">
        <v>2022</v>
      </c>
    </row>
    <row r="3" spans="1:9" x14ac:dyDescent="0.35">
      <c r="A3" s="10"/>
      <c r="B3" s="11"/>
      <c r="C3" s="4"/>
      <c r="D3" s="7"/>
      <c r="E3" s="4"/>
      <c r="F3" s="4"/>
      <c r="G3" s="4"/>
      <c r="H3" s="11"/>
      <c r="I3" s="220"/>
    </row>
    <row r="4" spans="1:9" ht="17.149999999999999" customHeight="1" x14ac:dyDescent="0.35">
      <c r="A4" s="32"/>
      <c r="B4" s="12" t="s">
        <v>5</v>
      </c>
      <c r="C4" s="17"/>
      <c r="D4" s="18"/>
      <c r="E4" s="17"/>
      <c r="F4" s="17"/>
      <c r="G4" s="17"/>
      <c r="H4" s="206"/>
      <c r="I4" s="221"/>
    </row>
    <row r="5" spans="1:9" ht="17.149999999999999" customHeight="1" x14ac:dyDescent="0.35">
      <c r="A5" s="40">
        <v>3100</v>
      </c>
      <c r="B5" s="222" t="s">
        <v>8</v>
      </c>
      <c r="C5" s="23">
        <f>SUM(C6:C7)</f>
        <v>26493.940000000002</v>
      </c>
      <c r="D5" s="23">
        <f t="shared" ref="D5:G5" si="0">SUM(D6:D7)</f>
        <v>0</v>
      </c>
      <c r="E5" s="23">
        <f t="shared" si="0"/>
        <v>0</v>
      </c>
      <c r="F5" s="23">
        <f t="shared" si="0"/>
        <v>10100</v>
      </c>
      <c r="G5" s="23">
        <f t="shared" si="0"/>
        <v>0</v>
      </c>
      <c r="H5" s="207">
        <f>SUM(C5:G5)</f>
        <v>36593.94</v>
      </c>
      <c r="I5" s="221"/>
    </row>
    <row r="6" spans="1:9" ht="17.149999999999999" customHeight="1" x14ac:dyDescent="0.35">
      <c r="A6" s="33">
        <v>3110</v>
      </c>
      <c r="B6" s="29" t="s">
        <v>23</v>
      </c>
      <c r="C6" s="30">
        <f>Inntekter!C4</f>
        <v>6493.9400000000005</v>
      </c>
      <c r="D6" s="5">
        <f>Inntekter!D4</f>
        <v>0</v>
      </c>
      <c r="E6" s="5">
        <f>Inntekter!E4</f>
        <v>0</v>
      </c>
      <c r="F6" s="5">
        <f>Inntekter!F4</f>
        <v>0</v>
      </c>
      <c r="G6" s="5">
        <f>Inntekter!G4</f>
        <v>0</v>
      </c>
      <c r="H6" s="207"/>
      <c r="I6" s="221"/>
    </row>
    <row r="7" spans="1:9" ht="17.149999999999999" customHeight="1" x14ac:dyDescent="0.35">
      <c r="A7" s="33">
        <v>3120</v>
      </c>
      <c r="B7" s="29" t="s">
        <v>24</v>
      </c>
      <c r="C7" s="30">
        <f>Inntekter!C11</f>
        <v>20000</v>
      </c>
      <c r="D7" s="30">
        <f>Inntekter!D11</f>
        <v>0</v>
      </c>
      <c r="E7" s="30">
        <f>Inntekter!E11</f>
        <v>0</v>
      </c>
      <c r="F7" s="30">
        <f>Inntekter!F11</f>
        <v>10100</v>
      </c>
      <c r="G7" s="30">
        <f>Inntekter!G11</f>
        <v>0</v>
      </c>
      <c r="H7" s="207"/>
      <c r="I7" s="221"/>
    </row>
    <row r="8" spans="1:9" ht="17.149999999999999" customHeight="1" x14ac:dyDescent="0.35">
      <c r="A8" s="40">
        <v>3400</v>
      </c>
      <c r="B8" s="222" t="s">
        <v>9</v>
      </c>
      <c r="C8" s="23">
        <f>SUM(C9:C13)</f>
        <v>62715.93</v>
      </c>
      <c r="D8" s="23">
        <f>SUM(D9:D13)</f>
        <v>0</v>
      </c>
      <c r="E8" s="23">
        <f>SUM(E9:E13)</f>
        <v>0</v>
      </c>
      <c r="F8" s="23">
        <f>SUM(F9:F13)</f>
        <v>0</v>
      </c>
      <c r="G8" s="23">
        <f>SUM(G9:G13)</f>
        <v>0</v>
      </c>
      <c r="H8" s="207">
        <f>SUM(C8:G8)</f>
        <v>62715.93</v>
      </c>
      <c r="I8" s="221"/>
    </row>
    <row r="9" spans="1:9" ht="17.149999999999999" customHeight="1" x14ac:dyDescent="0.35">
      <c r="A9" s="33">
        <v>3410</v>
      </c>
      <c r="B9" s="29" t="s">
        <v>22</v>
      </c>
      <c r="C9" s="36">
        <f>Inntekter!C21</f>
        <v>13046</v>
      </c>
      <c r="D9" s="36">
        <f>Inntekter!D21</f>
        <v>0</v>
      </c>
      <c r="E9" s="36">
        <f>Inntekter!E21</f>
        <v>0</v>
      </c>
      <c r="F9" s="36">
        <f>Inntekter!F21</f>
        <v>0</v>
      </c>
      <c r="G9" s="36">
        <f>Inntekter!G21</f>
        <v>0</v>
      </c>
      <c r="H9" s="207"/>
      <c r="I9" s="221"/>
    </row>
    <row r="10" spans="1:9" ht="17.149999999999999" customHeight="1" x14ac:dyDescent="0.35">
      <c r="A10" s="33">
        <v>3411</v>
      </c>
      <c r="B10" s="29" t="s">
        <v>40</v>
      </c>
      <c r="C10" s="36">
        <f>Inntekter!C22</f>
        <v>10919</v>
      </c>
      <c r="D10" s="90"/>
      <c r="E10" s="36"/>
      <c r="F10" s="36"/>
      <c r="G10" s="36"/>
      <c r="H10" s="207"/>
      <c r="I10" s="221"/>
    </row>
    <row r="11" spans="1:9" ht="17.149999999999999" customHeight="1" x14ac:dyDescent="0.35">
      <c r="A11" s="33">
        <v>3415</v>
      </c>
      <c r="B11" s="29" t="s">
        <v>41</v>
      </c>
      <c r="C11" s="36">
        <f>Inntekter!C25</f>
        <v>0</v>
      </c>
      <c r="D11" s="8"/>
      <c r="E11" s="5"/>
      <c r="F11" s="5"/>
      <c r="G11" s="5"/>
      <c r="H11" s="207"/>
      <c r="I11" s="221"/>
    </row>
    <row r="12" spans="1:9" ht="17.149999999999999" customHeight="1" x14ac:dyDescent="0.35">
      <c r="A12" s="33">
        <v>3420</v>
      </c>
      <c r="B12" s="29" t="s">
        <v>21</v>
      </c>
      <c r="C12" s="36">
        <f>Inntekter!C26</f>
        <v>17298.93</v>
      </c>
      <c r="D12" s="8"/>
      <c r="E12" s="5"/>
      <c r="F12" s="5"/>
      <c r="G12" s="5"/>
      <c r="H12" s="207"/>
      <c r="I12" s="221"/>
    </row>
    <row r="13" spans="1:9" ht="17.149999999999999" customHeight="1" x14ac:dyDescent="0.35">
      <c r="A13" s="33">
        <v>3425</v>
      </c>
      <c r="B13" s="29" t="s">
        <v>20</v>
      </c>
      <c r="C13" s="37">
        <f>Inntekter!C32</f>
        <v>21452</v>
      </c>
      <c r="D13" s="8"/>
      <c r="E13" s="5"/>
      <c r="F13" s="5"/>
      <c r="G13" s="5"/>
      <c r="H13" s="207"/>
      <c r="I13" s="221"/>
    </row>
    <row r="14" spans="1:9" ht="17.149999999999999" customHeight="1" x14ac:dyDescent="0.35">
      <c r="A14" s="40">
        <v>3440</v>
      </c>
      <c r="B14" s="222" t="s">
        <v>10</v>
      </c>
      <c r="C14" s="23">
        <f>SUM(C15:C17)</f>
        <v>5327.5</v>
      </c>
      <c r="D14" s="39"/>
      <c r="E14" s="38"/>
      <c r="F14" s="38"/>
      <c r="G14" s="38"/>
      <c r="H14" s="207">
        <f>SUM(C14:G14)</f>
        <v>5327.5</v>
      </c>
      <c r="I14" s="221"/>
    </row>
    <row r="15" spans="1:9" ht="17.149999999999999" customHeight="1" x14ac:dyDescent="0.35">
      <c r="A15" s="33">
        <v>3441</v>
      </c>
      <c r="B15" s="29" t="s">
        <v>25</v>
      </c>
      <c r="C15" s="30"/>
      <c r="D15" s="8"/>
      <c r="E15" s="5"/>
      <c r="F15" s="5"/>
      <c r="G15" s="5"/>
      <c r="H15" s="207"/>
      <c r="I15" s="221"/>
    </row>
    <row r="16" spans="1:9" ht="17.149999999999999" customHeight="1" x14ac:dyDescent="0.35">
      <c r="A16" s="33">
        <v>3442</v>
      </c>
      <c r="B16" s="29" t="s">
        <v>77</v>
      </c>
      <c r="C16" s="30">
        <f>Inntekter!C35</f>
        <v>5327.5</v>
      </c>
      <c r="D16" s="8"/>
      <c r="E16" s="5"/>
      <c r="F16" s="5"/>
      <c r="G16" s="5"/>
      <c r="H16" s="207"/>
      <c r="I16" s="221"/>
    </row>
    <row r="17" spans="1:9" ht="17.149999999999999" customHeight="1" x14ac:dyDescent="0.35">
      <c r="A17" s="33">
        <v>3443</v>
      </c>
      <c r="B17" s="29" t="s">
        <v>221</v>
      </c>
      <c r="C17" s="30"/>
      <c r="D17" s="8"/>
      <c r="E17" s="5"/>
      <c r="F17" s="5"/>
      <c r="G17" s="5"/>
      <c r="H17" s="207"/>
      <c r="I17" s="221"/>
    </row>
    <row r="18" spans="1:9" ht="17.149999999999999" customHeight="1" x14ac:dyDescent="0.35">
      <c r="A18" s="33">
        <v>3920</v>
      </c>
      <c r="B18" s="222" t="s">
        <v>11</v>
      </c>
      <c r="C18" s="23">
        <f>Inntekter!C39</f>
        <v>53352.610000000008</v>
      </c>
      <c r="D18" s="24"/>
      <c r="E18" s="23"/>
      <c r="F18" s="23"/>
      <c r="G18" s="23"/>
      <c r="H18" s="207">
        <f>SUM(C18:G18)</f>
        <v>53352.610000000008</v>
      </c>
      <c r="I18" s="221"/>
    </row>
    <row r="19" spans="1:9" ht="17.149999999999999" customHeight="1" x14ac:dyDescent="0.35">
      <c r="A19" s="33">
        <v>3990</v>
      </c>
      <c r="B19" s="222" t="s">
        <v>12</v>
      </c>
      <c r="C19" s="23">
        <f>Inntekter!C72</f>
        <v>54932.090000000004</v>
      </c>
      <c r="D19" s="39"/>
      <c r="E19" s="38"/>
      <c r="F19" s="38"/>
      <c r="G19" s="38"/>
      <c r="H19" s="207">
        <f>SUM(C19:G19)</f>
        <v>54932.090000000004</v>
      </c>
      <c r="I19" s="221"/>
    </row>
    <row r="20" spans="1:9" ht="17.149999999999999" customHeight="1" x14ac:dyDescent="0.35">
      <c r="A20" s="34"/>
      <c r="B20" s="13"/>
      <c r="C20" s="6"/>
      <c r="D20" s="9"/>
      <c r="E20" s="6"/>
      <c r="F20" s="6"/>
      <c r="G20" s="6"/>
      <c r="H20" s="208"/>
      <c r="I20" s="223"/>
    </row>
    <row r="21" spans="1:9" ht="17.149999999999999" customHeight="1" x14ac:dyDescent="0.35">
      <c r="A21" s="14"/>
      <c r="B21" s="31" t="s">
        <v>6</v>
      </c>
      <c r="C21" s="26">
        <f>C5+C8+C14+C18+C19</f>
        <v>202822.07</v>
      </c>
      <c r="D21" s="26">
        <f>D5+D8+D14+D18+D19</f>
        <v>0</v>
      </c>
      <c r="E21" s="26">
        <f>E5+E8+E14+E18+E19</f>
        <v>0</v>
      </c>
      <c r="F21" s="26">
        <f>F5+F8+F14+F18+F19</f>
        <v>10100</v>
      </c>
      <c r="G21" s="26">
        <f>G5+G8+G14+G18+G19</f>
        <v>0</v>
      </c>
      <c r="H21" s="27">
        <f>SUM(H5:H20)</f>
        <v>212922.07</v>
      </c>
      <c r="I21" s="27">
        <f>SUM(I5:I20)</f>
        <v>0</v>
      </c>
    </row>
    <row r="22" spans="1:9" ht="17.149999999999999" customHeight="1" x14ac:dyDescent="0.35">
      <c r="A22" s="224"/>
      <c r="B22" s="185"/>
      <c r="C22" s="186" t="s">
        <v>0</v>
      </c>
      <c r="D22" s="187" t="s">
        <v>1</v>
      </c>
      <c r="E22" s="188" t="s">
        <v>2</v>
      </c>
      <c r="F22" s="188" t="s">
        <v>3</v>
      </c>
      <c r="G22" s="188" t="s">
        <v>4</v>
      </c>
      <c r="H22" s="209" t="s">
        <v>43</v>
      </c>
      <c r="I22" s="225"/>
    </row>
    <row r="23" spans="1:9" ht="17.149999999999999" customHeight="1" x14ac:dyDescent="0.35">
      <c r="A23" s="146"/>
      <c r="B23" s="156" t="s">
        <v>13</v>
      </c>
      <c r="C23" s="152"/>
      <c r="D23" s="22"/>
      <c r="E23" s="21"/>
      <c r="F23" s="21"/>
      <c r="G23" s="21"/>
      <c r="H23" s="22"/>
      <c r="I23" s="221"/>
    </row>
    <row r="24" spans="1:9" ht="17.149999999999999" customHeight="1" x14ac:dyDescent="0.35">
      <c r="A24" s="226">
        <v>4200</v>
      </c>
      <c r="B24" s="156" t="s">
        <v>15</v>
      </c>
      <c r="C24" s="153">
        <f>SUM(C25:C26)</f>
        <v>378</v>
      </c>
      <c r="D24" s="23">
        <f>SUM(D25:D26)</f>
        <v>0</v>
      </c>
      <c r="E24" s="23">
        <f>SUM(E25:E26)</f>
        <v>2384.3000000000002</v>
      </c>
      <c r="F24" s="23">
        <f>SUM(F25:F26)</f>
        <v>18165.18</v>
      </c>
      <c r="G24" s="23">
        <f>SUM(G25:G26)</f>
        <v>0</v>
      </c>
      <c r="H24" s="24">
        <f>SUM(C24:G24)</f>
        <v>20927.48</v>
      </c>
      <c r="I24" s="221">
        <v>17425.830000000002</v>
      </c>
    </row>
    <row r="25" spans="1:9" ht="17.149999999999999" customHeight="1" x14ac:dyDescent="0.35">
      <c r="A25" s="146">
        <v>4210</v>
      </c>
      <c r="B25" s="157" t="s">
        <v>15</v>
      </c>
      <c r="C25" s="154">
        <f>Utgifter!C4</f>
        <v>378</v>
      </c>
      <c r="D25" s="42">
        <f>Utgifter!D4</f>
        <v>0</v>
      </c>
      <c r="E25" s="42">
        <f>Utgifter!E4</f>
        <v>2384.3000000000002</v>
      </c>
      <c r="F25" s="42">
        <f>Utgifter!F4</f>
        <v>18165.18</v>
      </c>
      <c r="G25" s="42">
        <f>Utgifter!G4</f>
        <v>0</v>
      </c>
      <c r="H25" s="24"/>
      <c r="I25" s="221"/>
    </row>
    <row r="26" spans="1:9" ht="17.149999999999999" customHeight="1" x14ac:dyDescent="0.35">
      <c r="A26" s="227">
        <v>4220</v>
      </c>
      <c r="B26" s="160"/>
      <c r="C26" s="161"/>
      <c r="D26" s="162"/>
      <c r="E26" s="163"/>
      <c r="F26" s="163"/>
      <c r="G26" s="163"/>
      <c r="H26" s="39"/>
      <c r="I26" s="221"/>
    </row>
    <row r="27" spans="1:9" ht="17.149999999999999" customHeight="1" x14ac:dyDescent="0.35">
      <c r="A27" s="228">
        <v>4300</v>
      </c>
      <c r="B27" s="164" t="s">
        <v>14</v>
      </c>
      <c r="C27" s="165">
        <f>C28</f>
        <v>0</v>
      </c>
      <c r="D27" s="166">
        <f>D28</f>
        <v>0</v>
      </c>
      <c r="E27" s="167">
        <f>E28</f>
        <v>0</v>
      </c>
      <c r="F27" s="167">
        <f>F28</f>
        <v>0</v>
      </c>
      <c r="G27" s="167">
        <f>G28</f>
        <v>0</v>
      </c>
      <c r="H27" s="166">
        <f>SUM(C27:G27)</f>
        <v>0</v>
      </c>
      <c r="I27" s="221"/>
    </row>
    <row r="28" spans="1:9" ht="17.149999999999999" customHeight="1" x14ac:dyDescent="0.35">
      <c r="A28" s="146">
        <v>4310</v>
      </c>
      <c r="B28" s="157" t="s">
        <v>16</v>
      </c>
      <c r="C28" s="155">
        <f>Utgifter!C38</f>
        <v>0</v>
      </c>
      <c r="D28" s="30">
        <f>Utgifter!D38</f>
        <v>0</v>
      </c>
      <c r="E28" s="30">
        <f>Utgifter!E38</f>
        <v>0</v>
      </c>
      <c r="F28" s="30">
        <f>Utgifter!F38</f>
        <v>0</v>
      </c>
      <c r="G28" s="30">
        <f>Utgifter!G38</f>
        <v>0</v>
      </c>
      <c r="H28" s="39"/>
      <c r="I28" s="221"/>
    </row>
    <row r="29" spans="1:9" ht="17.149999999999999" customHeight="1" x14ac:dyDescent="0.35">
      <c r="A29" s="227"/>
      <c r="B29" s="160"/>
      <c r="C29" s="168"/>
      <c r="D29" s="169"/>
      <c r="E29" s="170"/>
      <c r="F29" s="170"/>
      <c r="G29" s="170"/>
      <c r="H29" s="210"/>
      <c r="I29" s="221"/>
    </row>
    <row r="30" spans="1:9" ht="17.149999999999999" customHeight="1" x14ac:dyDescent="0.35">
      <c r="A30" s="228">
        <v>6300</v>
      </c>
      <c r="B30" s="164" t="s">
        <v>17</v>
      </c>
      <c r="C30" s="165">
        <f>SUM(C31:C32)</f>
        <v>0</v>
      </c>
      <c r="D30" s="166">
        <f>SUM(D31:D32)</f>
        <v>0</v>
      </c>
      <c r="E30" s="167">
        <f>SUM(E31:E32)</f>
        <v>6226</v>
      </c>
      <c r="F30" s="167">
        <f>SUM(F31:F32)</f>
        <v>40000</v>
      </c>
      <c r="G30" s="167">
        <f>SUM(G31:G32)</f>
        <v>0</v>
      </c>
      <c r="H30" s="166">
        <f>SUM(C30:G30)</f>
        <v>46226</v>
      </c>
      <c r="I30" s="221">
        <v>32100</v>
      </c>
    </row>
    <row r="31" spans="1:9" ht="17.149999999999999" customHeight="1" x14ac:dyDescent="0.35">
      <c r="A31" s="146">
        <v>6310</v>
      </c>
      <c r="B31" s="157" t="s">
        <v>55</v>
      </c>
      <c r="C31" s="155">
        <f>Utgifter!C42</f>
        <v>0</v>
      </c>
      <c r="D31" s="30">
        <f>Utgifter!D42</f>
        <v>0</v>
      </c>
      <c r="E31" s="30">
        <f>Utgifter!E42</f>
        <v>6226</v>
      </c>
      <c r="F31" s="30">
        <f>Utgifter!F42</f>
        <v>40000</v>
      </c>
      <c r="G31" s="30">
        <f>Utgifter!G42</f>
        <v>0</v>
      </c>
      <c r="H31" s="39"/>
      <c r="I31" s="221"/>
    </row>
    <row r="32" spans="1:9" ht="17.149999999999999" customHeight="1" x14ac:dyDescent="0.35">
      <c r="A32" s="227">
        <v>6320</v>
      </c>
      <c r="B32" s="160"/>
      <c r="C32" s="168"/>
      <c r="D32" s="169"/>
      <c r="E32" s="170"/>
      <c r="F32" s="170"/>
      <c r="G32" s="170"/>
      <c r="H32" s="210"/>
      <c r="I32" s="221"/>
    </row>
    <row r="33" spans="1:9" ht="17.149999999999999" customHeight="1" x14ac:dyDescent="0.35">
      <c r="A33" s="229">
        <v>7400</v>
      </c>
      <c r="B33" s="164" t="s">
        <v>11</v>
      </c>
      <c r="C33" s="165">
        <f>SUM(C34:C35)</f>
        <v>28012.690000000002</v>
      </c>
      <c r="D33" s="166">
        <f>SUM(D34:D36)</f>
        <v>0</v>
      </c>
      <c r="E33" s="167">
        <f>SUM(E34:E36)</f>
        <v>0</v>
      </c>
      <c r="F33" s="167">
        <f>SUM(F34:F36)</f>
        <v>0</v>
      </c>
      <c r="G33" s="167">
        <f>SUM(G34:G36)</f>
        <v>0</v>
      </c>
      <c r="H33" s="166">
        <f>SUM(C33:G33)</f>
        <v>28012.690000000002</v>
      </c>
      <c r="I33" s="221">
        <v>2000</v>
      </c>
    </row>
    <row r="34" spans="1:9" ht="17.149999999999999" customHeight="1" x14ac:dyDescent="0.35">
      <c r="A34" s="146">
        <v>7400</v>
      </c>
      <c r="B34" s="157" t="s">
        <v>26</v>
      </c>
      <c r="C34" s="155">
        <f>Utgifter!C56</f>
        <v>28012.690000000002</v>
      </c>
      <c r="D34" s="30">
        <f>Utgifter!D56</f>
        <v>0</v>
      </c>
      <c r="E34" s="30">
        <f>Utgifter!E56</f>
        <v>0</v>
      </c>
      <c r="F34" s="30">
        <f>Utgifter!F56</f>
        <v>0</v>
      </c>
      <c r="G34" s="30">
        <f>Utgifter!G56</f>
        <v>0</v>
      </c>
      <c r="H34" s="24"/>
      <c r="I34" s="221"/>
    </row>
    <row r="35" spans="1:9" ht="17.149999999999999" customHeight="1" x14ac:dyDescent="0.35">
      <c r="A35" s="227"/>
      <c r="B35" s="160"/>
      <c r="C35" s="168"/>
      <c r="D35" s="169"/>
      <c r="E35" s="170"/>
      <c r="F35" s="170"/>
      <c r="G35" s="170"/>
      <c r="H35" s="211"/>
      <c r="I35" s="221"/>
    </row>
    <row r="36" spans="1:9" ht="17.149999999999999" customHeight="1" x14ac:dyDescent="0.35">
      <c r="A36" s="229">
        <v>7420</v>
      </c>
      <c r="B36" s="164" t="s">
        <v>19</v>
      </c>
      <c r="C36" s="165">
        <f>SUM(C37:C38)</f>
        <v>27589.86</v>
      </c>
      <c r="D36" s="167">
        <f>SUM(D37:D38)</f>
        <v>0</v>
      </c>
      <c r="E36" s="167">
        <f>SUM(E37:E38)</f>
        <v>0</v>
      </c>
      <c r="F36" s="167">
        <f>SUM(F37:F38)</f>
        <v>0</v>
      </c>
      <c r="G36" s="167">
        <f>SUM(G37:G38)</f>
        <v>0</v>
      </c>
      <c r="H36" s="166">
        <f>SUM(C36:G36)</f>
        <v>27589.86</v>
      </c>
      <c r="I36" s="221">
        <v>5942.1</v>
      </c>
    </row>
    <row r="37" spans="1:9" ht="17.149999999999999" customHeight="1" x14ac:dyDescent="0.35">
      <c r="A37" s="146">
        <v>7420</v>
      </c>
      <c r="B37" s="157" t="s">
        <v>19</v>
      </c>
      <c r="C37" s="155">
        <f>Utgifter!C70</f>
        <v>27589.86</v>
      </c>
      <c r="D37" s="30">
        <f>Utgifter!D70</f>
        <v>0</v>
      </c>
      <c r="E37" s="30">
        <f>Utgifter!E70</f>
        <v>0</v>
      </c>
      <c r="F37" s="30">
        <f>Utgifter!F70</f>
        <v>0</v>
      </c>
      <c r="G37" s="30">
        <f>Utgifter!G70</f>
        <v>0</v>
      </c>
      <c r="H37" s="24"/>
      <c r="I37" s="221"/>
    </row>
    <row r="38" spans="1:9" ht="17.149999999999999" customHeight="1" x14ac:dyDescent="0.35">
      <c r="A38" s="227"/>
      <c r="B38" s="160"/>
      <c r="C38" s="171"/>
      <c r="D38" s="169"/>
      <c r="E38" s="170"/>
      <c r="F38" s="170"/>
      <c r="G38" s="170"/>
      <c r="H38" s="211"/>
      <c r="I38" s="221"/>
    </row>
    <row r="39" spans="1:9" ht="17.149999999999999" customHeight="1" x14ac:dyDescent="0.35">
      <c r="A39" s="228">
        <v>7421</v>
      </c>
      <c r="B39" s="164" t="s">
        <v>53</v>
      </c>
      <c r="C39" s="174">
        <f>SUM(C40:C41)</f>
        <v>0</v>
      </c>
      <c r="D39" s="167">
        <f>SUM(D40:D41)</f>
        <v>6968.75</v>
      </c>
      <c r="E39" s="174">
        <f>SUM(E40:E41)</f>
        <v>0</v>
      </c>
      <c r="F39" s="167">
        <f>SUM(F40:F41)</f>
        <v>0</v>
      </c>
      <c r="G39" s="165">
        <f>SUM(G40:G41)</f>
        <v>0</v>
      </c>
      <c r="H39" s="166">
        <f>SUM(C39:G39)</f>
        <v>6968.75</v>
      </c>
      <c r="I39" s="221"/>
    </row>
    <row r="40" spans="1:9" ht="17.149999999999999" customHeight="1" x14ac:dyDescent="0.35">
      <c r="A40" s="147">
        <v>7421</v>
      </c>
      <c r="B40" s="158" t="s">
        <v>53</v>
      </c>
      <c r="C40" s="148">
        <f>Utgifter!C80</f>
        <v>0</v>
      </c>
      <c r="D40" s="175">
        <f>Utgifter!D80</f>
        <v>6968.75</v>
      </c>
      <c r="E40" s="148">
        <f>Utgifter!E80</f>
        <v>0</v>
      </c>
      <c r="F40" s="175">
        <f>Utgifter!F80</f>
        <v>0</v>
      </c>
      <c r="G40" s="172">
        <f>Utgifter!G80</f>
        <v>0</v>
      </c>
      <c r="H40" s="24"/>
      <c r="I40" s="221"/>
    </row>
    <row r="41" spans="1:9" ht="17.149999999999999" customHeight="1" x14ac:dyDescent="0.35">
      <c r="A41" s="10"/>
      <c r="B41" s="159"/>
      <c r="C41" s="173"/>
      <c r="D41" s="116"/>
      <c r="E41" s="65"/>
      <c r="F41" s="116"/>
      <c r="G41" s="108"/>
      <c r="H41" s="211"/>
      <c r="I41" s="221"/>
    </row>
    <row r="42" spans="1:9" ht="17.149999999999999" customHeight="1" x14ac:dyDescent="0.35">
      <c r="A42" s="279">
        <v>7500</v>
      </c>
      <c r="B42" s="164" t="s">
        <v>68</v>
      </c>
      <c r="C42" s="167">
        <f>SUM(C43:C44)</f>
        <v>7578</v>
      </c>
      <c r="D42" s="167">
        <f>SUM(D43:D44)</f>
        <v>0</v>
      </c>
      <c r="E42" s="174">
        <f>SUM(E43:E44)</f>
        <v>0</v>
      </c>
      <c r="F42" s="167">
        <f>SUM(F43:F44)</f>
        <v>0</v>
      </c>
      <c r="G42" s="165">
        <f>SUM(G43:G44)</f>
        <v>0</v>
      </c>
      <c r="H42" s="167">
        <f>SUM(C42:G42)</f>
        <v>7578</v>
      </c>
      <c r="I42" s="221"/>
    </row>
    <row r="43" spans="1:9" ht="17.149999999999999" customHeight="1" x14ac:dyDescent="0.35">
      <c r="A43" s="280"/>
      <c r="B43" s="278" t="s">
        <v>68</v>
      </c>
      <c r="C43" s="175">
        <f>Utgifter!H105</f>
        <v>7578</v>
      </c>
      <c r="D43" s="41"/>
      <c r="E43" s="45"/>
      <c r="F43" s="41"/>
      <c r="G43" s="106"/>
      <c r="H43" s="153"/>
      <c r="I43" s="221"/>
    </row>
    <row r="44" spans="1:9" ht="17.149999999999999" customHeight="1" x14ac:dyDescent="0.35">
      <c r="A44" s="281"/>
      <c r="B44" s="273"/>
      <c r="C44" s="277"/>
      <c r="D44" s="116"/>
      <c r="E44" s="65"/>
      <c r="F44" s="116"/>
      <c r="G44" s="108"/>
      <c r="H44" s="276"/>
      <c r="I44" s="221"/>
    </row>
    <row r="45" spans="1:9" ht="17.149999999999999" customHeight="1" x14ac:dyDescent="0.35">
      <c r="A45" s="274">
        <v>7790</v>
      </c>
      <c r="B45" s="31" t="s">
        <v>54</v>
      </c>
      <c r="C45" s="275">
        <f>SUM(C46:C49)</f>
        <v>12593.2</v>
      </c>
      <c r="D45" s="275">
        <f>SUM(D46:D49)</f>
        <v>22356.82</v>
      </c>
      <c r="E45" s="275">
        <f>SUM(E46:E49)</f>
        <v>0</v>
      </c>
      <c r="F45" s="275">
        <f>SUM(F46:F49)</f>
        <v>1236.92</v>
      </c>
      <c r="G45" s="275">
        <f>SUM(G46:G49)</f>
        <v>0</v>
      </c>
      <c r="H45" s="207">
        <f>SUM(C45:G45)</f>
        <v>36186.94</v>
      </c>
      <c r="I45" s="221">
        <v>12711</v>
      </c>
    </row>
    <row r="46" spans="1:9" ht="17.149999999999999" customHeight="1" x14ac:dyDescent="0.35">
      <c r="A46" s="147"/>
      <c r="B46" s="177" t="s">
        <v>54</v>
      </c>
      <c r="C46" s="133">
        <f>Utgifter!C111</f>
        <v>12593.2</v>
      </c>
      <c r="D46" s="148">
        <f>Utgifter!D111</f>
        <v>9856.82</v>
      </c>
      <c r="E46" s="133">
        <f>Utgifter!E111</f>
        <v>0</v>
      </c>
      <c r="F46" s="148">
        <f>Utgifter!F111</f>
        <v>1236.92</v>
      </c>
      <c r="G46" s="133">
        <f>Utgifter!G111</f>
        <v>0</v>
      </c>
      <c r="H46" s="207"/>
      <c r="I46" s="221"/>
    </row>
    <row r="47" spans="1:9" ht="17.149999999999999" customHeight="1" x14ac:dyDescent="0.35">
      <c r="A47" s="147"/>
      <c r="B47" s="178" t="s">
        <v>18</v>
      </c>
      <c r="C47" s="175">
        <f>Utgifter!C135</f>
        <v>0</v>
      </c>
      <c r="D47" s="148">
        <f>Utgifter!D135</f>
        <v>12500</v>
      </c>
      <c r="E47" s="175">
        <f>Utgifter!E135</f>
        <v>0</v>
      </c>
      <c r="F47" s="148">
        <f>Utgifter!F135</f>
        <v>0</v>
      </c>
      <c r="G47" s="175">
        <f>Utgifter!G135</f>
        <v>0</v>
      </c>
      <c r="H47" s="207"/>
      <c r="I47" s="221"/>
    </row>
    <row r="48" spans="1:9" ht="17.149999999999999" customHeight="1" x14ac:dyDescent="0.35">
      <c r="A48" s="147"/>
      <c r="B48" s="178" t="s">
        <v>66</v>
      </c>
      <c r="C48" s="175">
        <f>Utgifter!C139</f>
        <v>0</v>
      </c>
      <c r="D48" s="148">
        <f>Utgifter!D139</f>
        <v>0</v>
      </c>
      <c r="E48" s="175">
        <f>Utgifter!E139</f>
        <v>0</v>
      </c>
      <c r="F48" s="148">
        <f>Utgifter!F139</f>
        <v>0</v>
      </c>
      <c r="G48" s="175">
        <f>Utgifter!G139</f>
        <v>0</v>
      </c>
      <c r="H48" s="207"/>
      <c r="I48" s="221"/>
    </row>
    <row r="49" spans="1:9" ht="17.149999999999999" customHeight="1" x14ac:dyDescent="0.35">
      <c r="A49" s="146"/>
      <c r="B49" s="179"/>
      <c r="C49" s="6"/>
      <c r="D49" s="180"/>
      <c r="E49" s="6"/>
      <c r="F49" s="176"/>
      <c r="G49" s="6"/>
      <c r="H49" s="44"/>
      <c r="I49" s="221"/>
    </row>
    <row r="50" spans="1:9" ht="17.149999999999999" customHeight="1" x14ac:dyDescent="0.35">
      <c r="A50" s="35"/>
      <c r="B50" s="15" t="s">
        <v>7</v>
      </c>
      <c r="C50" s="25">
        <f>C24+C27+C30+C33+C36+C39+C42+C45</f>
        <v>76151.75</v>
      </c>
      <c r="D50" s="25">
        <f t="shared" ref="D50:G50" si="1">D24+D27+D30+D33+D36+D39+D42+D45</f>
        <v>29325.57</v>
      </c>
      <c r="E50" s="25">
        <f t="shared" si="1"/>
        <v>8610.2999999999993</v>
      </c>
      <c r="F50" s="25">
        <f t="shared" si="1"/>
        <v>59402.1</v>
      </c>
      <c r="G50" s="25">
        <f t="shared" si="1"/>
        <v>0</v>
      </c>
      <c r="H50" s="212">
        <f>H24+H27+H30+H33+H36+H39+H42+H45</f>
        <v>173489.72</v>
      </c>
      <c r="I50" s="230">
        <f>I24+I27+I30+I33+I36+I39+I45</f>
        <v>70178.929999999993</v>
      </c>
    </row>
    <row r="51" spans="1:9" ht="17.149999999999999" customHeight="1" x14ac:dyDescent="0.35">
      <c r="A51" s="14"/>
      <c r="B51" s="16"/>
      <c r="C51" s="19"/>
      <c r="D51" s="20"/>
      <c r="E51" s="19"/>
      <c r="F51" s="19"/>
      <c r="G51" s="19"/>
      <c r="H51" s="213"/>
      <c r="I51" s="221"/>
    </row>
    <row r="52" spans="1:9" ht="17.149999999999999" customHeight="1" x14ac:dyDescent="0.35">
      <c r="A52" s="32">
        <v>8800</v>
      </c>
      <c r="B52" s="12" t="s">
        <v>56</v>
      </c>
      <c r="C52" s="138">
        <f t="shared" ref="C52:H52" si="2">C21-C50</f>
        <v>126670.32</v>
      </c>
      <c r="D52" s="139">
        <f t="shared" si="2"/>
        <v>-29325.57</v>
      </c>
      <c r="E52" s="138">
        <f t="shared" si="2"/>
        <v>-8610.2999999999993</v>
      </c>
      <c r="F52" s="138">
        <f t="shared" si="2"/>
        <v>-49302.1</v>
      </c>
      <c r="G52" s="138">
        <f>G21-G50</f>
        <v>0</v>
      </c>
      <c r="H52" s="214">
        <f t="shared" si="2"/>
        <v>39432.350000000006</v>
      </c>
      <c r="I52" s="231">
        <f>I21-I50</f>
        <v>-70178.929999999993</v>
      </c>
    </row>
    <row r="53" spans="1:9" x14ac:dyDescent="0.35">
      <c r="A53" s="32"/>
      <c r="B53" s="17"/>
      <c r="C53" s="141"/>
      <c r="D53" s="141"/>
      <c r="E53" s="141"/>
      <c r="F53" s="141"/>
      <c r="G53" s="141"/>
      <c r="H53" s="18"/>
      <c r="I53" s="221"/>
    </row>
    <row r="54" spans="1:9" x14ac:dyDescent="0.35">
      <c r="A54" s="33"/>
      <c r="B54" s="21" t="s">
        <v>57</v>
      </c>
      <c r="C54" s="142"/>
      <c r="D54" s="142"/>
      <c r="E54" s="142"/>
      <c r="F54" s="142"/>
      <c r="G54" s="142"/>
      <c r="H54" s="22"/>
      <c r="I54" s="221"/>
    </row>
    <row r="55" spans="1:9" x14ac:dyDescent="0.35">
      <c r="A55" s="33">
        <v>8040</v>
      </c>
      <c r="B55" s="21" t="s">
        <v>58</v>
      </c>
      <c r="C55" s="143">
        <f>'Renter og gebyrer'!C4</f>
        <v>13.06</v>
      </c>
      <c r="D55" s="143">
        <f>'Renter og gebyrer'!D4</f>
        <v>0</v>
      </c>
      <c r="E55" s="143">
        <f>'Renter og gebyrer'!E4</f>
        <v>0</v>
      </c>
      <c r="F55" s="143">
        <f>'Renter og gebyrer'!F4</f>
        <v>0</v>
      </c>
      <c r="G55" s="143"/>
      <c r="H55" s="215">
        <f>SUM(C55:G55)</f>
        <v>13.06</v>
      </c>
      <c r="I55" s="221"/>
    </row>
    <row r="56" spans="1:9" x14ac:dyDescent="0.35">
      <c r="A56" s="33">
        <v>8140</v>
      </c>
      <c r="B56" s="21" t="s">
        <v>49</v>
      </c>
      <c r="C56" s="143">
        <f>'Renter og gebyrer'!C9</f>
        <v>0</v>
      </c>
      <c r="D56" s="143">
        <f>'Renter og gebyrer'!D9</f>
        <v>0</v>
      </c>
      <c r="E56" s="143">
        <f>'Renter og gebyrer'!E9</f>
        <v>0</v>
      </c>
      <c r="F56" s="143">
        <f>'Renter og gebyrer'!F9</f>
        <v>0</v>
      </c>
      <c r="G56" s="143">
        <f>'Renter og gebyrer'!G9</f>
        <v>0</v>
      </c>
      <c r="H56" s="215">
        <f>SUM(C56:G56)</f>
        <v>0</v>
      </c>
      <c r="I56" s="221"/>
    </row>
    <row r="57" spans="1:9" x14ac:dyDescent="0.35">
      <c r="A57" s="33">
        <v>8170</v>
      </c>
      <c r="B57" s="21" t="s">
        <v>50</v>
      </c>
      <c r="C57" s="143">
        <f>'Renter og gebyrer'!C13</f>
        <v>-1679.5</v>
      </c>
      <c r="D57" s="143">
        <f>'Renter og gebyrer'!D13</f>
        <v>0</v>
      </c>
      <c r="E57" s="143">
        <f>'Renter og gebyrer'!E13</f>
        <v>0</v>
      </c>
      <c r="F57" s="143">
        <f>'Renter og gebyrer'!F13</f>
        <v>0</v>
      </c>
      <c r="G57" s="143">
        <f>'Renter og gebyrer'!G13</f>
        <v>0</v>
      </c>
      <c r="H57" s="216">
        <f>SUM(C57:G57)</f>
        <v>-1679.5</v>
      </c>
      <c r="I57" s="221">
        <v>-363</v>
      </c>
    </row>
    <row r="58" spans="1:9" x14ac:dyDescent="0.35">
      <c r="A58" s="34"/>
      <c r="B58" s="140"/>
      <c r="C58" s="144"/>
      <c r="D58" s="144"/>
      <c r="E58" s="144"/>
      <c r="F58" s="144"/>
      <c r="G58" s="144"/>
      <c r="H58" s="217"/>
      <c r="I58" s="223"/>
    </row>
    <row r="59" spans="1:9" ht="15" thickBot="1" x14ac:dyDescent="0.4">
      <c r="A59" s="149">
        <v>8800</v>
      </c>
      <c r="B59" s="150" t="s">
        <v>59</v>
      </c>
      <c r="C59" s="28">
        <f>C52+C55+C56+C57</f>
        <v>125003.88</v>
      </c>
      <c r="D59" s="28">
        <f>D52+D55+D56+D57</f>
        <v>-29325.57</v>
      </c>
      <c r="E59" s="28">
        <f>E52+E55+E56+E57</f>
        <v>-8610.2999999999993</v>
      </c>
      <c r="F59" s="28">
        <f>F52+F55+F56+F57</f>
        <v>-49302.1</v>
      </c>
      <c r="G59" s="28">
        <f>G52+G55+G56+G57</f>
        <v>0</v>
      </c>
      <c r="H59" s="151">
        <f t="shared" ref="H59:I59" si="3">H52+H55+H56+H57</f>
        <v>37765.910000000003</v>
      </c>
      <c r="I59" s="218">
        <f t="shared" si="3"/>
        <v>-70541.929999999993</v>
      </c>
    </row>
    <row r="60" spans="1:9" x14ac:dyDescent="0.35">
      <c r="A60" s="3"/>
      <c r="B60" s="2"/>
      <c r="C60" s="2"/>
      <c r="D60" s="2"/>
      <c r="E60" s="2"/>
      <c r="F60" s="2"/>
      <c r="G60" s="2"/>
      <c r="H60" s="2"/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1"/>
  <ignoredErrors>
    <ignoredError sqref="D14:G1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DBF5-3DE6-40A8-B745-1B926BFC1B13}">
  <dimension ref="A1:F36"/>
  <sheetViews>
    <sheetView showGridLines="0" workbookViewId="0">
      <selection activeCell="G28" sqref="G28"/>
    </sheetView>
  </sheetViews>
  <sheetFormatPr baseColWidth="10" defaultColWidth="8.7265625" defaultRowHeight="14.5" x14ac:dyDescent="0.35"/>
  <cols>
    <col min="1" max="1" width="7.1796875" style="1" customWidth="1"/>
    <col min="2" max="2" width="32.54296875" customWidth="1"/>
    <col min="3" max="3" width="10.81640625" customWidth="1"/>
    <col min="4" max="4" width="11.26953125" customWidth="1"/>
    <col min="5" max="6" width="13.54296875" customWidth="1"/>
    <col min="9" max="9" width="11.453125" bestFit="1" customWidth="1"/>
  </cols>
  <sheetData>
    <row r="1" spans="1:6" ht="40" customHeight="1" thickBot="1" x14ac:dyDescent="0.4">
      <c r="A1" s="331" t="s">
        <v>83</v>
      </c>
      <c r="B1" s="331"/>
      <c r="C1" s="331"/>
      <c r="D1" s="331"/>
      <c r="E1" s="331"/>
      <c r="F1" s="331"/>
    </row>
    <row r="2" spans="1:6" x14ac:dyDescent="0.35">
      <c r="A2" s="181"/>
      <c r="B2" s="248"/>
      <c r="C2" s="182"/>
      <c r="D2" s="182"/>
      <c r="E2" s="183"/>
      <c r="F2" s="195"/>
    </row>
    <row r="3" spans="1:6" x14ac:dyDescent="0.35">
      <c r="A3" s="10"/>
      <c r="B3" s="249"/>
      <c r="C3" s="11"/>
      <c r="D3" s="11"/>
      <c r="E3" s="201"/>
      <c r="F3" s="199"/>
    </row>
    <row r="4" spans="1:6" x14ac:dyDescent="0.35">
      <c r="A4" s="147"/>
      <c r="B4" s="250"/>
      <c r="C4" s="189"/>
      <c r="D4" s="189"/>
      <c r="E4" s="202"/>
      <c r="F4" s="200"/>
    </row>
    <row r="5" spans="1:6" x14ac:dyDescent="0.35">
      <c r="A5" s="229"/>
      <c r="B5" s="251"/>
      <c r="C5" s="12"/>
      <c r="D5" s="12" t="s">
        <v>84</v>
      </c>
      <c r="E5" s="190">
        <v>44926</v>
      </c>
      <c r="F5" s="196">
        <v>45291</v>
      </c>
    </row>
    <row r="6" spans="1:6" x14ac:dyDescent="0.35">
      <c r="A6" s="146">
        <v>1920</v>
      </c>
      <c r="B6" s="252" t="s">
        <v>85</v>
      </c>
      <c r="C6" s="145"/>
      <c r="D6" s="145"/>
      <c r="E6" s="92">
        <v>8941.02</v>
      </c>
      <c r="F6" s="197">
        <v>32417.88</v>
      </c>
    </row>
    <row r="7" spans="1:6" x14ac:dyDescent="0.35">
      <c r="A7" s="146">
        <v>1921</v>
      </c>
      <c r="B7" s="252" t="s">
        <v>86</v>
      </c>
      <c r="C7" s="145"/>
      <c r="D7" s="145"/>
      <c r="E7" s="92">
        <v>26228.45</v>
      </c>
      <c r="F7" s="197">
        <v>35190</v>
      </c>
    </row>
    <row r="8" spans="1:6" x14ac:dyDescent="0.35">
      <c r="A8" s="146">
        <v>1922</v>
      </c>
      <c r="B8" s="252" t="s">
        <v>87</v>
      </c>
      <c r="C8" s="145"/>
      <c r="D8" s="145"/>
      <c r="E8" s="92">
        <v>111000</v>
      </c>
      <c r="F8" s="197">
        <v>126441.5</v>
      </c>
    </row>
    <row r="9" spans="1:6" x14ac:dyDescent="0.35">
      <c r="A9" s="146">
        <v>1923</v>
      </c>
      <c r="B9" s="252"/>
      <c r="C9" s="204"/>
      <c r="D9" s="204"/>
      <c r="E9" s="92"/>
      <c r="F9" s="197">
        <v>0</v>
      </c>
    </row>
    <row r="10" spans="1:6" x14ac:dyDescent="0.35">
      <c r="A10" s="146"/>
      <c r="B10" s="253" t="s">
        <v>88</v>
      </c>
      <c r="C10" s="254"/>
      <c r="D10" s="254"/>
      <c r="E10" s="89">
        <f>SUM(E6:E9)</f>
        <v>146169.47</v>
      </c>
      <c r="F10" s="255">
        <f>SUM(F6:F9)</f>
        <v>194049.38</v>
      </c>
    </row>
    <row r="11" spans="1:6" ht="15" thickBot="1" x14ac:dyDescent="0.4">
      <c r="A11" s="146"/>
      <c r="B11" s="256" t="s">
        <v>89</v>
      </c>
      <c r="C11" s="257"/>
      <c r="D11" s="257"/>
      <c r="E11" s="258">
        <f>E10</f>
        <v>146169.47</v>
      </c>
      <c r="F11" s="259">
        <f>F10</f>
        <v>194049.38</v>
      </c>
    </row>
    <row r="12" spans="1:6" x14ac:dyDescent="0.35">
      <c r="A12" s="146"/>
      <c r="B12" s="260"/>
      <c r="C12" s="29"/>
      <c r="D12" s="29"/>
      <c r="E12" s="92"/>
      <c r="F12" s="197"/>
    </row>
    <row r="13" spans="1:6" x14ac:dyDescent="0.35">
      <c r="A13" s="146">
        <v>2050</v>
      </c>
      <c r="B13" s="261" t="s">
        <v>90</v>
      </c>
      <c r="C13" s="191"/>
      <c r="D13" s="191">
        <v>7</v>
      </c>
      <c r="E13" s="92">
        <f>E10-E16</f>
        <v>29841.97</v>
      </c>
      <c r="F13" s="197">
        <f>F10-F16</f>
        <v>67607.88</v>
      </c>
    </row>
    <row r="14" spans="1:6" x14ac:dyDescent="0.35">
      <c r="A14" s="146"/>
      <c r="B14" s="262" t="s">
        <v>91</v>
      </c>
      <c r="C14" s="263"/>
      <c r="D14" s="263"/>
      <c r="E14" s="89">
        <f>E13</f>
        <v>29841.97</v>
      </c>
      <c r="F14" s="255">
        <f>F13</f>
        <v>67607.88</v>
      </c>
    </row>
    <row r="15" spans="1:6" x14ac:dyDescent="0.35">
      <c r="A15" s="146"/>
      <c r="B15" s="261"/>
      <c r="C15" s="191"/>
      <c r="D15" s="191"/>
      <c r="E15" s="92"/>
      <c r="F15" s="197"/>
    </row>
    <row r="16" spans="1:6" x14ac:dyDescent="0.35">
      <c r="A16" s="146">
        <v>2990</v>
      </c>
      <c r="B16" s="261" t="s">
        <v>92</v>
      </c>
      <c r="C16" s="191"/>
      <c r="D16" s="191">
        <v>7</v>
      </c>
      <c r="E16" s="92">
        <v>116327.5</v>
      </c>
      <c r="F16" s="197">
        <v>126441.5</v>
      </c>
    </row>
    <row r="17" spans="1:6" x14ac:dyDescent="0.35">
      <c r="A17" s="146"/>
      <c r="B17" s="262" t="s">
        <v>93</v>
      </c>
      <c r="C17" s="263"/>
      <c r="D17" s="263"/>
      <c r="E17" s="89">
        <f>E16</f>
        <v>116327.5</v>
      </c>
      <c r="F17" s="255">
        <f>F16</f>
        <v>126441.5</v>
      </c>
    </row>
    <row r="18" spans="1:6" ht="15" thickBot="1" x14ac:dyDescent="0.4">
      <c r="A18" s="146"/>
      <c r="B18" s="261"/>
      <c r="C18" s="191"/>
      <c r="D18" s="191"/>
      <c r="E18" s="92"/>
      <c r="F18" s="197"/>
    </row>
    <row r="19" spans="1:6" ht="15" thickBot="1" x14ac:dyDescent="0.4">
      <c r="A19" s="146"/>
      <c r="B19" s="264" t="s">
        <v>94</v>
      </c>
      <c r="C19" s="265"/>
      <c r="D19" s="265"/>
      <c r="E19" s="266">
        <f>E14+E17</f>
        <v>146169.47</v>
      </c>
      <c r="F19" s="267">
        <f>F14+F17</f>
        <v>194049.38</v>
      </c>
    </row>
    <row r="20" spans="1:6" x14ac:dyDescent="0.35">
      <c r="A20" s="43"/>
      <c r="B20" s="252"/>
      <c r="C20" s="145"/>
      <c r="D20" s="145"/>
      <c r="E20" s="92"/>
      <c r="F20" s="197"/>
    </row>
    <row r="21" spans="1:6" ht="15" thickBot="1" x14ac:dyDescent="0.4">
      <c r="A21" s="268"/>
      <c r="B21" s="269" t="s">
        <v>60</v>
      </c>
      <c r="C21" s="198"/>
      <c r="D21" s="198"/>
      <c r="E21" s="270">
        <f>E11-E19</f>
        <v>0</v>
      </c>
      <c r="F21" s="271">
        <f>F11-F19</f>
        <v>0</v>
      </c>
    </row>
    <row r="22" spans="1:6" x14ac:dyDescent="0.35">
      <c r="A22" s="3"/>
      <c r="B22" s="2"/>
      <c r="C22" s="2"/>
      <c r="D22" s="2"/>
      <c r="E22" s="2"/>
      <c r="F22" s="2"/>
    </row>
    <row r="24" spans="1:6" x14ac:dyDescent="0.35">
      <c r="A24" s="192" t="s">
        <v>227</v>
      </c>
    </row>
    <row r="25" spans="1:6" x14ac:dyDescent="0.35">
      <c r="A25"/>
    </row>
    <row r="26" spans="1:6" x14ac:dyDescent="0.35">
      <c r="A26"/>
      <c r="B26" s="193" t="s">
        <v>61</v>
      </c>
      <c r="C26" s="193"/>
      <c r="D26" s="193"/>
    </row>
    <row r="27" spans="1:6" x14ac:dyDescent="0.35">
      <c r="A27"/>
      <c r="B27" s="62" t="s">
        <v>62</v>
      </c>
      <c r="C27" s="1"/>
      <c r="D27" s="1"/>
    </row>
    <row r="28" spans="1:6" x14ac:dyDescent="0.35">
      <c r="A28"/>
    </row>
    <row r="29" spans="1:6" x14ac:dyDescent="0.35">
      <c r="A29" s="192" t="s">
        <v>227</v>
      </c>
    </row>
    <row r="30" spans="1:6" x14ac:dyDescent="0.35">
      <c r="A30"/>
    </row>
    <row r="31" spans="1:6" x14ac:dyDescent="0.35">
      <c r="A31"/>
      <c r="B31" s="194"/>
      <c r="C31" s="193"/>
      <c r="D31" s="193"/>
    </row>
    <row r="32" spans="1:6" x14ac:dyDescent="0.35">
      <c r="A32"/>
      <c r="B32" s="1" t="s">
        <v>63</v>
      </c>
      <c r="C32" s="1"/>
      <c r="D32" s="1"/>
    </row>
    <row r="33" spans="1:4" x14ac:dyDescent="0.35">
      <c r="A33"/>
    </row>
    <row r="34" spans="1:4" x14ac:dyDescent="0.35">
      <c r="A34"/>
    </row>
    <row r="35" spans="1:4" x14ac:dyDescent="0.35">
      <c r="A35"/>
    </row>
    <row r="36" spans="1:4" x14ac:dyDescent="0.35">
      <c r="A36"/>
      <c r="B36" s="192" t="s">
        <v>64</v>
      </c>
      <c r="C36" s="192"/>
      <c r="D36" s="192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40C3-59B4-4D5A-A860-8DF38CA3006D}">
  <dimension ref="A1:AP111"/>
  <sheetViews>
    <sheetView tabSelected="1" workbookViewId="0">
      <selection activeCell="L4" sqref="L4"/>
    </sheetView>
  </sheetViews>
  <sheetFormatPr baseColWidth="10" defaultColWidth="8.7265625" defaultRowHeight="14.5" x14ac:dyDescent="0.35"/>
  <sheetData>
    <row r="1" spans="1:42" ht="23.5" x14ac:dyDescent="0.55000000000000004">
      <c r="A1" s="332" t="s">
        <v>230</v>
      </c>
      <c r="B1" s="332"/>
      <c r="C1" s="332"/>
      <c r="D1" s="332"/>
      <c r="E1" s="332"/>
      <c r="F1" s="332"/>
      <c r="G1" s="332"/>
      <c r="H1" s="332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</row>
    <row r="2" spans="1:42" ht="23.5" x14ac:dyDescent="0.55000000000000004">
      <c r="A2" s="304"/>
      <c r="B2" s="305"/>
      <c r="C2" s="305"/>
      <c r="D2" s="306"/>
      <c r="E2" s="307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</row>
    <row r="3" spans="1:42" ht="21" x14ac:dyDescent="0.5">
      <c r="A3" s="333" t="s">
        <v>231</v>
      </c>
      <c r="B3" s="333"/>
      <c r="C3" s="333"/>
      <c r="D3" s="333"/>
      <c r="E3" s="333"/>
      <c r="F3" s="333"/>
      <c r="G3" s="333"/>
      <c r="H3" s="333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</row>
    <row r="4" spans="1:42" x14ac:dyDescent="0.35">
      <c r="A4" s="305"/>
      <c r="B4" s="305"/>
      <c r="C4" s="305"/>
      <c r="D4" s="305"/>
      <c r="E4" s="80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5"/>
      <c r="AJ4" s="305"/>
      <c r="AK4" s="305"/>
      <c r="AL4" s="305"/>
      <c r="AM4" s="305"/>
      <c r="AN4" s="305"/>
      <c r="AO4" s="305"/>
      <c r="AP4" s="305"/>
    </row>
    <row r="5" spans="1:42" x14ac:dyDescent="0.35">
      <c r="A5" s="305"/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</row>
    <row r="6" spans="1:42" x14ac:dyDescent="0.35">
      <c r="A6" s="308" t="s">
        <v>232</v>
      </c>
      <c r="B6" s="308" t="s">
        <v>233</v>
      </c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</row>
    <row r="7" spans="1:42" x14ac:dyDescent="0.35">
      <c r="A7" s="305"/>
      <c r="B7" s="305" t="s">
        <v>234</v>
      </c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5"/>
      <c r="AK7" s="305"/>
      <c r="AL7" s="305"/>
      <c r="AM7" s="305"/>
      <c r="AN7" s="305"/>
      <c r="AO7" s="305"/>
      <c r="AP7" s="305"/>
    </row>
    <row r="8" spans="1:42" x14ac:dyDescent="0.35">
      <c r="A8" s="305"/>
      <c r="B8" s="305" t="s">
        <v>235</v>
      </c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/>
      <c r="AM8" s="305"/>
      <c r="AN8" s="305"/>
      <c r="AO8" s="305"/>
      <c r="AP8" s="305"/>
    </row>
    <row r="9" spans="1:42" x14ac:dyDescent="0.35">
      <c r="A9" s="305"/>
      <c r="B9" s="305"/>
      <c r="C9" s="305"/>
      <c r="D9" s="305"/>
      <c r="E9" s="305"/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5"/>
      <c r="AL9" s="305"/>
      <c r="AM9" s="305"/>
      <c r="AN9" s="305"/>
      <c r="AO9" s="305"/>
      <c r="AP9" s="305"/>
    </row>
    <row r="10" spans="1:42" x14ac:dyDescent="0.35">
      <c r="A10" s="305"/>
      <c r="B10" s="309" t="s">
        <v>236</v>
      </c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  <c r="AJ10" s="305"/>
      <c r="AK10" s="305"/>
      <c r="AL10" s="305"/>
      <c r="AM10" s="305"/>
      <c r="AN10" s="305"/>
      <c r="AO10" s="305"/>
      <c r="AP10" s="305"/>
    </row>
    <row r="11" spans="1:42" x14ac:dyDescent="0.35">
      <c r="A11" s="305"/>
      <c r="B11" s="305" t="s">
        <v>237</v>
      </c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</row>
    <row r="12" spans="1:42" x14ac:dyDescent="0.35">
      <c r="A12" s="305"/>
      <c r="B12" s="305" t="s">
        <v>238</v>
      </c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</row>
    <row r="13" spans="1:42" x14ac:dyDescent="0.35">
      <c r="A13" s="305"/>
      <c r="B13" s="309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  <c r="AJ13" s="305"/>
      <c r="AK13" s="305"/>
      <c r="AL13" s="305"/>
      <c r="AM13" s="305"/>
      <c r="AN13" s="305"/>
      <c r="AO13" s="305"/>
      <c r="AP13" s="305"/>
    </row>
    <row r="14" spans="1:42" x14ac:dyDescent="0.35">
      <c r="A14" s="305"/>
      <c r="B14" s="309" t="s">
        <v>239</v>
      </c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5"/>
      <c r="AL14" s="305"/>
      <c r="AM14" s="305"/>
      <c r="AN14" s="305"/>
      <c r="AO14" s="305"/>
      <c r="AP14" s="305"/>
    </row>
    <row r="15" spans="1:42" x14ac:dyDescent="0.35">
      <c r="A15" s="305"/>
      <c r="B15" s="305" t="s">
        <v>240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  <c r="AJ15" s="305"/>
      <c r="AK15" s="305"/>
      <c r="AL15" s="305"/>
      <c r="AM15" s="305"/>
      <c r="AN15" s="305"/>
      <c r="AO15" s="305"/>
      <c r="AP15" s="305"/>
    </row>
    <row r="16" spans="1:42" x14ac:dyDescent="0.35">
      <c r="A16" s="305"/>
      <c r="B16" s="305" t="s">
        <v>241</v>
      </c>
      <c r="C16" s="305"/>
      <c r="D16" s="305"/>
      <c r="E16" s="305"/>
      <c r="F16" s="305"/>
      <c r="G16" s="305"/>
      <c r="H16" s="305"/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305"/>
      <c r="AM16" s="305"/>
      <c r="AN16" s="305"/>
      <c r="AO16" s="305"/>
      <c r="AP16" s="305"/>
    </row>
    <row r="17" spans="1:42" x14ac:dyDescent="0.35">
      <c r="A17" s="305"/>
      <c r="B17" s="305"/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5"/>
      <c r="AK17" s="305"/>
      <c r="AL17" s="305"/>
      <c r="AM17" s="305"/>
      <c r="AN17" s="305"/>
      <c r="AO17" s="305"/>
      <c r="AP17" s="305"/>
    </row>
    <row r="18" spans="1:42" x14ac:dyDescent="0.35">
      <c r="A18" s="305"/>
      <c r="B18" s="309" t="s">
        <v>242</v>
      </c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305"/>
      <c r="AP18" s="305"/>
    </row>
    <row r="19" spans="1:42" x14ac:dyDescent="0.35">
      <c r="A19" s="305"/>
      <c r="B19" s="305" t="s">
        <v>243</v>
      </c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305"/>
      <c r="AP19" s="305"/>
    </row>
    <row r="20" spans="1:42" x14ac:dyDescent="0.35">
      <c r="A20" s="305"/>
      <c r="B20" s="305" t="s">
        <v>244</v>
      </c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5"/>
      <c r="AO20" s="305"/>
      <c r="AP20" s="305"/>
    </row>
    <row r="21" spans="1:42" x14ac:dyDescent="0.35">
      <c r="A21" s="305"/>
      <c r="B21" s="305" t="s">
        <v>245</v>
      </c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</row>
    <row r="22" spans="1:42" x14ac:dyDescent="0.35">
      <c r="A22" s="305"/>
      <c r="B22" s="305" t="s">
        <v>246</v>
      </c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  <c r="AJ22" s="305"/>
      <c r="AK22" s="305"/>
      <c r="AL22" s="305"/>
      <c r="AM22" s="305"/>
      <c r="AN22" s="305"/>
      <c r="AO22" s="305"/>
      <c r="AP22" s="305"/>
    </row>
    <row r="23" spans="1:42" x14ac:dyDescent="0.35">
      <c r="A23" s="305"/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</row>
    <row r="24" spans="1:42" x14ac:dyDescent="0.35">
      <c r="A24" s="305"/>
      <c r="B24" s="309" t="s">
        <v>247</v>
      </c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  <c r="AJ24" s="305"/>
      <c r="AK24" s="305"/>
      <c r="AL24" s="305"/>
      <c r="AM24" s="305"/>
      <c r="AN24" s="305"/>
      <c r="AO24" s="305"/>
      <c r="AP24" s="305"/>
    </row>
    <row r="25" spans="1:42" x14ac:dyDescent="0.35">
      <c r="A25" s="305"/>
      <c r="B25" s="305" t="s">
        <v>248</v>
      </c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</row>
    <row r="26" spans="1:42" x14ac:dyDescent="0.35">
      <c r="A26" s="305"/>
      <c r="B26" s="305" t="s">
        <v>249</v>
      </c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</row>
    <row r="27" spans="1:42" x14ac:dyDescent="0.35">
      <c r="A27" s="305"/>
      <c r="B27" s="305" t="s">
        <v>250</v>
      </c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</row>
    <row r="28" spans="1:42" x14ac:dyDescent="0.35">
      <c r="A28" s="305"/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</row>
    <row r="29" spans="1:42" x14ac:dyDescent="0.35">
      <c r="A29" s="308" t="s">
        <v>251</v>
      </c>
      <c r="B29" s="308" t="s">
        <v>252</v>
      </c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</row>
    <row r="30" spans="1:42" x14ac:dyDescent="0.35">
      <c r="A30" s="305"/>
      <c r="B30" s="310" t="s">
        <v>253</v>
      </c>
      <c r="C30" s="310"/>
      <c r="D30" s="310"/>
      <c r="E30" s="310"/>
      <c r="F30" s="311">
        <v>2023</v>
      </c>
      <c r="G30" s="311">
        <v>2022</v>
      </c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  <c r="AJ30" s="305"/>
      <c r="AK30" s="305"/>
      <c r="AL30" s="305"/>
      <c r="AM30" s="305"/>
      <c r="AN30" s="305"/>
      <c r="AO30" s="305"/>
      <c r="AP30" s="305"/>
    </row>
    <row r="31" spans="1:42" x14ac:dyDescent="0.35">
      <c r="A31" s="305"/>
      <c r="B31" s="305" t="s">
        <v>254</v>
      </c>
      <c r="C31" s="305"/>
      <c r="D31" s="305"/>
      <c r="E31" s="305"/>
      <c r="F31" s="312">
        <v>6494</v>
      </c>
      <c r="G31" s="312">
        <v>7100</v>
      </c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</row>
    <row r="32" spans="1:42" x14ac:dyDescent="0.35">
      <c r="A32" s="305"/>
      <c r="B32" s="305" t="s">
        <v>255</v>
      </c>
      <c r="C32" s="305"/>
      <c r="D32" s="305"/>
      <c r="E32" s="305"/>
      <c r="F32" s="312">
        <v>30100</v>
      </c>
      <c r="G32" s="312">
        <v>24047.5</v>
      </c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  <c r="AJ32" s="305"/>
      <c r="AK32" s="305"/>
      <c r="AL32" s="305"/>
      <c r="AM32" s="305"/>
      <c r="AN32" s="305"/>
      <c r="AO32" s="305"/>
      <c r="AP32" s="305"/>
    </row>
    <row r="33" spans="1:42" x14ac:dyDescent="0.35">
      <c r="A33" s="305"/>
      <c r="B33" s="305" t="s">
        <v>256</v>
      </c>
      <c r="C33" s="305"/>
      <c r="D33" s="305"/>
      <c r="E33" s="305"/>
      <c r="F33" s="312"/>
      <c r="G33" s="312">
        <v>0</v>
      </c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</row>
    <row r="34" spans="1:42" x14ac:dyDescent="0.35">
      <c r="A34" s="305"/>
      <c r="B34" s="313" t="s">
        <v>257</v>
      </c>
      <c r="C34" s="314"/>
      <c r="D34" s="314"/>
      <c r="E34" s="314"/>
      <c r="F34" s="315">
        <f>SUM(F31:F33)</f>
        <v>36594</v>
      </c>
      <c r="G34" s="315">
        <f>SUM(G31:G33)</f>
        <v>31147.5</v>
      </c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</row>
    <row r="35" spans="1:42" x14ac:dyDescent="0.35">
      <c r="A35" s="305"/>
      <c r="B35" s="305"/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  <c r="AJ35" s="305"/>
      <c r="AK35" s="305"/>
      <c r="AL35" s="305"/>
      <c r="AM35" s="305"/>
      <c r="AN35" s="305"/>
      <c r="AO35" s="305"/>
      <c r="AP35" s="305"/>
    </row>
    <row r="36" spans="1:42" x14ac:dyDescent="0.35">
      <c r="A36" s="305"/>
      <c r="B36" s="305"/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</row>
    <row r="37" spans="1:42" x14ac:dyDescent="0.35">
      <c r="A37" s="308" t="s">
        <v>258</v>
      </c>
      <c r="B37" s="308" t="s">
        <v>9</v>
      </c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</row>
    <row r="38" spans="1:42" x14ac:dyDescent="0.35">
      <c r="A38" s="305"/>
      <c r="B38" s="310" t="s">
        <v>253</v>
      </c>
      <c r="C38" s="310"/>
      <c r="D38" s="310"/>
      <c r="E38" s="310"/>
      <c r="F38" s="311">
        <v>2023</v>
      </c>
      <c r="G38" s="311">
        <v>2022</v>
      </c>
      <c r="H38" s="305"/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</row>
    <row r="39" spans="1:42" x14ac:dyDescent="0.35">
      <c r="A39" s="305"/>
      <c r="B39" s="305" t="s">
        <v>259</v>
      </c>
      <c r="C39" s="305"/>
      <c r="D39" s="305"/>
      <c r="E39" s="305"/>
      <c r="F39" s="312">
        <v>10919</v>
      </c>
      <c r="G39" s="312">
        <v>12731</v>
      </c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</row>
    <row r="40" spans="1:42" x14ac:dyDescent="0.35">
      <c r="A40" s="305"/>
      <c r="B40" s="305" t="s">
        <v>260</v>
      </c>
      <c r="C40" s="305"/>
      <c r="D40" s="305"/>
      <c r="E40" s="305"/>
      <c r="F40" s="312"/>
      <c r="G40" s="312">
        <v>-50000</v>
      </c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</row>
    <row r="41" spans="1:42" x14ac:dyDescent="0.35">
      <c r="A41" s="305"/>
      <c r="B41" s="305" t="s">
        <v>261</v>
      </c>
      <c r="C41" s="305"/>
      <c r="D41" s="305"/>
      <c r="E41" s="305"/>
      <c r="F41" s="312">
        <v>21452</v>
      </c>
      <c r="G41" s="312">
        <v>28929</v>
      </c>
      <c r="H41" s="305"/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</row>
    <row r="42" spans="1:42" x14ac:dyDescent="0.35">
      <c r="A42" s="305"/>
      <c r="B42" s="305" t="s">
        <v>262</v>
      </c>
      <c r="C42" s="305"/>
      <c r="D42" s="305"/>
      <c r="E42" s="305"/>
      <c r="F42" s="312"/>
      <c r="G42" s="312">
        <v>0</v>
      </c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</row>
    <row r="43" spans="1:42" x14ac:dyDescent="0.35">
      <c r="A43" s="305"/>
      <c r="B43" s="305" t="s">
        <v>263</v>
      </c>
      <c r="C43" s="305"/>
      <c r="D43" s="305"/>
      <c r="E43" s="305"/>
      <c r="F43" s="312">
        <v>17299</v>
      </c>
      <c r="G43" s="312">
        <v>14852.16</v>
      </c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</row>
    <row r="44" spans="1:42" x14ac:dyDescent="0.35">
      <c r="A44" s="305"/>
      <c r="B44" s="305" t="s">
        <v>10</v>
      </c>
      <c r="C44" s="305"/>
      <c r="D44" s="305"/>
      <c r="E44" s="305"/>
      <c r="F44" s="312">
        <v>13046</v>
      </c>
      <c r="G44" s="312">
        <v>15000</v>
      </c>
      <c r="H44" s="305"/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</row>
    <row r="45" spans="1:42" x14ac:dyDescent="0.35">
      <c r="A45" s="305"/>
      <c r="B45" s="313" t="s">
        <v>257</v>
      </c>
      <c r="C45" s="314"/>
      <c r="D45" s="314"/>
      <c r="E45" s="314"/>
      <c r="F45" s="315">
        <f>SUM(F39:F44)</f>
        <v>62716</v>
      </c>
      <c r="G45" s="315">
        <f>SUM(G39:G44)</f>
        <v>21512.16</v>
      </c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</row>
    <row r="46" spans="1:42" x14ac:dyDescent="0.35">
      <c r="A46" s="305"/>
      <c r="B46" s="309"/>
      <c r="C46" s="305"/>
      <c r="D46" s="305"/>
      <c r="E46" s="305"/>
      <c r="F46" s="316"/>
      <c r="G46" s="316"/>
      <c r="H46" s="305"/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</row>
    <row r="47" spans="1:42" x14ac:dyDescent="0.35">
      <c r="A47" s="305"/>
      <c r="B47" s="309"/>
      <c r="C47" s="305"/>
      <c r="D47" s="305"/>
      <c r="E47" s="305"/>
      <c r="F47" s="305"/>
      <c r="G47" s="309"/>
      <c r="H47" s="309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</row>
    <row r="48" spans="1:42" x14ac:dyDescent="0.35">
      <c r="A48" s="308" t="s">
        <v>264</v>
      </c>
      <c r="B48" s="308" t="s">
        <v>256</v>
      </c>
      <c r="C48" s="305"/>
      <c r="D48" s="305"/>
      <c r="E48" s="305"/>
      <c r="F48" s="305"/>
      <c r="G48" s="309"/>
      <c r="H48" s="309"/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</row>
    <row r="49" spans="1:42" x14ac:dyDescent="0.35">
      <c r="A49" s="305"/>
      <c r="B49" s="310" t="s">
        <v>253</v>
      </c>
      <c r="C49" s="317"/>
      <c r="D49" s="310"/>
      <c r="E49" s="310"/>
      <c r="F49" s="311">
        <v>2023</v>
      </c>
      <c r="G49" s="311">
        <v>2022</v>
      </c>
      <c r="H49" s="309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</row>
    <row r="50" spans="1:42" x14ac:dyDescent="0.35">
      <c r="A50" s="305"/>
      <c r="B50" s="305" t="s">
        <v>11</v>
      </c>
      <c r="C50" s="305"/>
      <c r="D50" s="305"/>
      <c r="E50" s="305"/>
      <c r="F50" s="312">
        <v>53353</v>
      </c>
      <c r="G50" s="312">
        <v>44239.32</v>
      </c>
      <c r="H50" s="309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</row>
    <row r="51" spans="1:42" x14ac:dyDescent="0.35">
      <c r="A51" s="305"/>
      <c r="B51" s="305" t="s">
        <v>265</v>
      </c>
      <c r="C51" s="80"/>
      <c r="D51" s="305"/>
      <c r="E51" s="305"/>
      <c r="F51" s="312">
        <v>0</v>
      </c>
      <c r="G51" s="312">
        <v>0</v>
      </c>
      <c r="H51" s="309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</row>
    <row r="52" spans="1:42" x14ac:dyDescent="0.35">
      <c r="A52" s="305"/>
      <c r="B52" s="305" t="s">
        <v>266</v>
      </c>
      <c r="C52" s="80"/>
      <c r="D52" s="305"/>
      <c r="E52" s="305"/>
      <c r="F52" s="312">
        <v>5327</v>
      </c>
      <c r="G52" s="312">
        <v>0</v>
      </c>
      <c r="H52" s="309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</row>
    <row r="53" spans="1:42" x14ac:dyDescent="0.35">
      <c r="A53" s="305"/>
      <c r="B53" s="305" t="s">
        <v>256</v>
      </c>
      <c r="C53" s="80"/>
      <c r="D53" s="305"/>
      <c r="E53" s="305"/>
      <c r="F53" s="312">
        <v>54932</v>
      </c>
      <c r="G53" s="312">
        <v>8914.23</v>
      </c>
      <c r="H53" s="309"/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</row>
    <row r="54" spans="1:42" x14ac:dyDescent="0.35">
      <c r="A54" s="305"/>
      <c r="B54" s="313" t="s">
        <v>257</v>
      </c>
      <c r="C54" s="318"/>
      <c r="D54" s="313"/>
      <c r="E54" s="313"/>
      <c r="F54" s="315">
        <f>SUM(F50:F53)</f>
        <v>113612</v>
      </c>
      <c r="G54" s="315">
        <f>SUM(G50:G53)</f>
        <v>53153.55</v>
      </c>
      <c r="H54" s="305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</row>
    <row r="55" spans="1:42" x14ac:dyDescent="0.35">
      <c r="A55" s="305"/>
      <c r="B55" s="305"/>
      <c r="C55" s="305"/>
      <c r="D55" s="305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</row>
    <row r="56" spans="1:42" x14ac:dyDescent="0.35">
      <c r="A56" s="305"/>
      <c r="B56" s="305"/>
      <c r="C56" s="305"/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</row>
    <row r="57" spans="1:42" x14ac:dyDescent="0.35">
      <c r="A57" s="308" t="s">
        <v>267</v>
      </c>
      <c r="B57" s="308" t="s">
        <v>268</v>
      </c>
      <c r="C57" s="305"/>
      <c r="D57" s="305"/>
      <c r="E57" s="305"/>
      <c r="F57" s="319"/>
      <c r="G57" s="305"/>
      <c r="H57" s="319"/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</row>
    <row r="58" spans="1:42" x14ac:dyDescent="0.35">
      <c r="A58" s="308"/>
      <c r="B58" s="310" t="s">
        <v>253</v>
      </c>
      <c r="C58" s="317"/>
      <c r="D58" s="310"/>
      <c r="E58" s="310"/>
      <c r="F58" s="311">
        <v>2023</v>
      </c>
      <c r="G58" s="311">
        <v>2022</v>
      </c>
      <c r="H58" s="319"/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</row>
    <row r="59" spans="1:42" x14ac:dyDescent="0.35">
      <c r="A59" s="308"/>
      <c r="B59" s="305" t="s">
        <v>269</v>
      </c>
      <c r="C59" s="305"/>
      <c r="D59" s="305"/>
      <c r="E59" s="305"/>
      <c r="F59" s="312">
        <v>20927</v>
      </c>
      <c r="G59" s="312">
        <v>74366.45</v>
      </c>
      <c r="H59" s="319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</row>
    <row r="60" spans="1:42" x14ac:dyDescent="0.35">
      <c r="A60" s="308"/>
      <c r="B60" s="305" t="s">
        <v>270</v>
      </c>
      <c r="C60" s="80"/>
      <c r="D60" s="305"/>
      <c r="E60" s="305"/>
      <c r="F60" s="312">
        <v>46226</v>
      </c>
      <c r="G60" s="312">
        <v>46805</v>
      </c>
      <c r="H60" s="319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</row>
    <row r="61" spans="1:42" x14ac:dyDescent="0.35">
      <c r="A61" s="308"/>
      <c r="B61" s="305" t="s">
        <v>271</v>
      </c>
      <c r="C61" s="80"/>
      <c r="D61" s="305"/>
      <c r="E61" s="305"/>
      <c r="F61" s="312">
        <v>28013</v>
      </c>
      <c r="G61" s="312">
        <v>16252.49</v>
      </c>
      <c r="H61" s="319"/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</row>
    <row r="62" spans="1:42" x14ac:dyDescent="0.35">
      <c r="A62" s="308"/>
      <c r="B62" s="305" t="s">
        <v>272</v>
      </c>
      <c r="C62" s="80"/>
      <c r="D62" s="305"/>
      <c r="E62" s="305"/>
      <c r="F62" s="312">
        <v>27590</v>
      </c>
      <c r="G62" s="312">
        <v>6090.4</v>
      </c>
      <c r="H62" s="319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</row>
    <row r="63" spans="1:42" x14ac:dyDescent="0.35">
      <c r="A63" s="308"/>
      <c r="B63" s="305" t="s">
        <v>273</v>
      </c>
      <c r="C63" s="80"/>
      <c r="D63" s="305"/>
      <c r="E63" s="305"/>
      <c r="F63" s="312">
        <v>6969</v>
      </c>
      <c r="G63" s="312">
        <v>6830</v>
      </c>
      <c r="H63" s="319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</row>
    <row r="64" spans="1:42" x14ac:dyDescent="0.35">
      <c r="A64" s="308"/>
      <c r="B64" s="305" t="s">
        <v>68</v>
      </c>
      <c r="C64" s="80"/>
      <c r="D64" s="305"/>
      <c r="E64" s="305"/>
      <c r="F64" s="312">
        <v>7578</v>
      </c>
      <c r="G64" s="312"/>
      <c r="H64" s="319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  <c r="AJ64" s="305"/>
      <c r="AK64" s="305"/>
      <c r="AL64" s="305"/>
      <c r="AM64" s="305"/>
      <c r="AN64" s="305"/>
      <c r="AO64" s="305"/>
      <c r="AP64" s="305"/>
    </row>
    <row r="65" spans="1:42" x14ac:dyDescent="0.35">
      <c r="A65" s="305"/>
      <c r="B65" s="305" t="s">
        <v>274</v>
      </c>
      <c r="C65" s="80"/>
      <c r="D65" s="305"/>
      <c r="E65" s="305"/>
      <c r="F65" s="312">
        <v>36187</v>
      </c>
      <c r="G65" s="312">
        <v>13475.03</v>
      </c>
      <c r="H65" s="319"/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</row>
    <row r="66" spans="1:42" x14ac:dyDescent="0.35">
      <c r="A66" s="305"/>
      <c r="B66" s="313" t="s">
        <v>257</v>
      </c>
      <c r="C66" s="318"/>
      <c r="D66" s="313"/>
      <c r="E66" s="313"/>
      <c r="F66" s="315">
        <f>SUM(F59:F65)</f>
        <v>173490</v>
      </c>
      <c r="G66" s="315">
        <f>SUM(G59:G65)</f>
        <v>163819.37</v>
      </c>
      <c r="H66" s="319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</row>
    <row r="67" spans="1:42" x14ac:dyDescent="0.35">
      <c r="A67" s="305"/>
      <c r="B67" s="319"/>
      <c r="C67" s="319"/>
      <c r="D67" s="305"/>
      <c r="E67" s="305"/>
      <c r="F67" s="319"/>
      <c r="G67" s="305"/>
      <c r="H67" s="319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</row>
    <row r="68" spans="1:42" x14ac:dyDescent="0.35">
      <c r="A68" s="305"/>
      <c r="B68" s="320" t="s">
        <v>275</v>
      </c>
      <c r="C68" s="319"/>
      <c r="D68" s="305"/>
      <c r="E68" s="305"/>
      <c r="F68" s="319"/>
      <c r="G68" s="305"/>
      <c r="H68" s="319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</row>
    <row r="69" spans="1:42" x14ac:dyDescent="0.35">
      <c r="A69" s="305"/>
      <c r="B69" s="320"/>
      <c r="C69" s="319"/>
      <c r="D69" s="305"/>
      <c r="E69" s="305"/>
      <c r="F69" s="319"/>
      <c r="G69" s="305"/>
      <c r="H69" s="319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</row>
    <row r="70" spans="1:42" x14ac:dyDescent="0.35">
      <c r="A70" s="305"/>
      <c r="B70" s="319"/>
      <c r="C70" s="319"/>
      <c r="D70" s="305"/>
      <c r="E70" s="305"/>
      <c r="F70" s="319"/>
      <c r="G70" s="305"/>
      <c r="H70" s="319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</row>
    <row r="71" spans="1:42" x14ac:dyDescent="0.35">
      <c r="A71" s="308" t="s">
        <v>276</v>
      </c>
      <c r="B71" s="308" t="s">
        <v>277</v>
      </c>
      <c r="C71" s="305"/>
      <c r="D71" s="305"/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</row>
    <row r="72" spans="1:42" x14ac:dyDescent="0.35">
      <c r="A72" s="305"/>
      <c r="B72" s="305" t="s">
        <v>278</v>
      </c>
      <c r="C72" s="309"/>
      <c r="D72" s="309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</row>
    <row r="73" spans="1:42" x14ac:dyDescent="0.35">
      <c r="A73" s="305"/>
      <c r="B73" s="305"/>
      <c r="C73" s="309"/>
      <c r="D73" s="309"/>
      <c r="E73" s="305"/>
      <c r="F73" s="305"/>
      <c r="G73" s="305"/>
      <c r="H73" s="305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</row>
    <row r="74" spans="1:42" x14ac:dyDescent="0.35">
      <c r="A74" s="309"/>
      <c r="B74" s="305"/>
      <c r="C74" s="305"/>
      <c r="D74" s="305"/>
      <c r="E74" s="305"/>
      <c r="F74" s="305"/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</row>
    <row r="75" spans="1:42" x14ac:dyDescent="0.35">
      <c r="A75" s="308" t="s">
        <v>279</v>
      </c>
      <c r="B75" s="308" t="s">
        <v>280</v>
      </c>
      <c r="C75" s="305"/>
      <c r="D75" s="305"/>
      <c r="E75" s="321"/>
      <c r="F75" s="321" t="s">
        <v>281</v>
      </c>
      <c r="G75" s="321" t="s">
        <v>257</v>
      </c>
      <c r="H75" s="305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</row>
    <row r="76" spans="1:42" ht="26.5" x14ac:dyDescent="0.35">
      <c r="A76" s="308"/>
      <c r="B76" s="310"/>
      <c r="C76" s="317"/>
      <c r="D76" s="310"/>
      <c r="E76" s="322"/>
      <c r="F76" s="322" t="s">
        <v>282</v>
      </c>
      <c r="G76" s="322" t="s">
        <v>282</v>
      </c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</row>
    <row r="77" spans="1:42" x14ac:dyDescent="0.35">
      <c r="A77" s="308"/>
      <c r="B77" s="314" t="s">
        <v>283</v>
      </c>
      <c r="C77" s="323"/>
      <c r="D77" s="314"/>
      <c r="E77" s="324"/>
      <c r="F77" s="324">
        <v>29841.97</v>
      </c>
      <c r="G77" s="325">
        <v>29841.97</v>
      </c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</row>
    <row r="78" spans="1:42" x14ac:dyDescent="0.35">
      <c r="A78" s="308"/>
      <c r="B78" s="305"/>
      <c r="C78" s="80"/>
      <c r="D78" s="305"/>
      <c r="E78" s="80"/>
      <c r="F78" s="80"/>
      <c r="G78" s="305"/>
      <c r="H78" s="305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</row>
    <row r="79" spans="1:42" x14ac:dyDescent="0.35">
      <c r="A79" s="308"/>
      <c r="B79" s="309" t="s">
        <v>284</v>
      </c>
      <c r="C79" s="309"/>
      <c r="D79" s="305"/>
      <c r="E79" s="326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5"/>
      <c r="AK79" s="305"/>
      <c r="AL79" s="305"/>
      <c r="AM79" s="305"/>
      <c r="AN79" s="305"/>
      <c r="AO79" s="305"/>
      <c r="AP79" s="305"/>
    </row>
    <row r="80" spans="1:42" x14ac:dyDescent="0.35">
      <c r="A80" s="308"/>
      <c r="B80" s="305" t="s">
        <v>285</v>
      </c>
      <c r="C80" s="305"/>
      <c r="D80" s="305"/>
      <c r="E80" s="327"/>
      <c r="F80" s="312">
        <v>37766</v>
      </c>
      <c r="G80" s="312">
        <v>37766</v>
      </c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</row>
    <row r="81" spans="1:42" x14ac:dyDescent="0.35">
      <c r="A81" s="308"/>
      <c r="B81" s="305"/>
      <c r="C81" s="305"/>
      <c r="D81" s="305"/>
      <c r="E81" s="312"/>
      <c r="F81" s="305"/>
      <c r="G81" s="312"/>
      <c r="H81" s="305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  <c r="AJ81" s="305"/>
      <c r="AK81" s="305"/>
      <c r="AL81" s="305"/>
      <c r="AM81" s="305"/>
      <c r="AN81" s="305"/>
      <c r="AO81" s="305"/>
      <c r="AP81" s="305"/>
    </row>
    <row r="82" spans="1:42" x14ac:dyDescent="0.35">
      <c r="A82" s="308"/>
      <c r="B82" s="313" t="s">
        <v>286</v>
      </c>
      <c r="C82" s="314"/>
      <c r="D82" s="314"/>
      <c r="E82" s="315"/>
      <c r="F82" s="315">
        <f>SUM(F77:F81)</f>
        <v>67607.97</v>
      </c>
      <c r="G82" s="315">
        <f>SUM(G77:G81)</f>
        <v>67607.97</v>
      </c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  <c r="AJ82" s="305"/>
      <c r="AK82" s="305"/>
      <c r="AL82" s="305"/>
      <c r="AM82" s="305"/>
      <c r="AN82" s="305"/>
      <c r="AO82" s="305"/>
      <c r="AP82" s="305"/>
    </row>
    <row r="83" spans="1:42" x14ac:dyDescent="0.35">
      <c r="A83" s="309"/>
      <c r="B83" s="305"/>
      <c r="C83" s="305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  <c r="AJ83" s="305"/>
      <c r="AK83" s="305"/>
      <c r="AL83" s="305"/>
      <c r="AM83" s="305"/>
      <c r="AN83" s="305"/>
      <c r="AO83" s="305"/>
      <c r="AP83" s="305"/>
    </row>
    <row r="84" spans="1:42" x14ac:dyDescent="0.35">
      <c r="A84" s="305"/>
      <c r="B84" s="305"/>
      <c r="C84" s="305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</row>
    <row r="85" spans="1:42" ht="15.5" x14ac:dyDescent="0.35">
      <c r="A85" s="328" t="s">
        <v>287</v>
      </c>
      <c r="B85" s="308" t="s">
        <v>288</v>
      </c>
      <c r="C85" s="329"/>
      <c r="D85" s="330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  <c r="AJ85" s="305"/>
      <c r="AK85" s="305"/>
      <c r="AL85" s="305"/>
      <c r="AM85" s="305"/>
      <c r="AN85" s="305"/>
      <c r="AO85" s="305"/>
      <c r="AP85" s="305"/>
    </row>
    <row r="86" spans="1:42" x14ac:dyDescent="0.35">
      <c r="A86" s="309"/>
      <c r="B86" s="305" t="s">
        <v>289</v>
      </c>
      <c r="C86" s="309"/>
      <c r="D86" s="305"/>
      <c r="E86" s="305"/>
      <c r="F86" s="319"/>
      <c r="G86" s="309"/>
      <c r="H86" s="319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  <c r="AJ86" s="305"/>
      <c r="AK86" s="305"/>
      <c r="AL86" s="305"/>
      <c r="AM86" s="305"/>
      <c r="AN86" s="305"/>
      <c r="AO86" s="305"/>
      <c r="AP86" s="305"/>
    </row>
    <row r="87" spans="1:42" x14ac:dyDescent="0.35">
      <c r="A87" s="309"/>
      <c r="B87" s="309"/>
      <c r="C87" s="309"/>
      <c r="D87" s="305"/>
      <c r="E87" s="305"/>
      <c r="F87" s="305"/>
      <c r="G87" s="305"/>
      <c r="H87" s="305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  <c r="AJ87" s="305"/>
      <c r="AK87" s="305"/>
      <c r="AL87" s="305"/>
      <c r="AM87" s="305"/>
      <c r="AN87" s="305"/>
      <c r="AO87" s="305"/>
      <c r="AP87" s="305"/>
    </row>
    <row r="88" spans="1:42" x14ac:dyDescent="0.35">
      <c r="A88" s="328" t="s">
        <v>290</v>
      </c>
      <c r="B88" s="308" t="s">
        <v>291</v>
      </c>
      <c r="C88" s="305"/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  <c r="AJ88" s="305"/>
      <c r="AK88" s="305"/>
      <c r="AL88" s="305"/>
      <c r="AM88" s="305"/>
      <c r="AN88" s="305"/>
      <c r="AO88" s="305"/>
      <c r="AP88" s="305"/>
    </row>
    <row r="89" spans="1:42" x14ac:dyDescent="0.35">
      <c r="A89" s="305"/>
      <c r="B89" s="305" t="s">
        <v>292</v>
      </c>
      <c r="C89" s="305"/>
      <c r="D89" s="305"/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  <c r="AJ89" s="305"/>
      <c r="AK89" s="305"/>
      <c r="AL89" s="305"/>
      <c r="AM89" s="305"/>
      <c r="AN89" s="305"/>
      <c r="AO89" s="305"/>
      <c r="AP89" s="305"/>
    </row>
    <row r="90" spans="1:42" x14ac:dyDescent="0.35">
      <c r="A90" s="305"/>
      <c r="B90" s="305"/>
      <c r="C90" s="305"/>
      <c r="D90" s="305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  <c r="AJ90" s="305"/>
      <c r="AK90" s="305"/>
      <c r="AL90" s="305"/>
      <c r="AM90" s="305"/>
      <c r="AN90" s="305"/>
      <c r="AO90" s="305"/>
      <c r="AP90" s="305"/>
    </row>
    <row r="91" spans="1:42" x14ac:dyDescent="0.35">
      <c r="A91" s="305"/>
      <c r="B91" s="305"/>
      <c r="C91" s="305"/>
      <c r="D91" s="305"/>
      <c r="E91" s="305"/>
      <c r="F91" s="305"/>
      <c r="G91" s="305"/>
      <c r="H91" s="305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  <c r="AJ91" s="305"/>
      <c r="AK91" s="305"/>
      <c r="AL91" s="305"/>
      <c r="AM91" s="305"/>
      <c r="AN91" s="305"/>
      <c r="AO91" s="305"/>
      <c r="AP91" s="305"/>
    </row>
    <row r="92" spans="1:42" x14ac:dyDescent="0.35">
      <c r="A92" s="305"/>
      <c r="B92" s="305"/>
      <c r="C92" s="305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  <c r="AJ92" s="305"/>
      <c r="AK92" s="305"/>
      <c r="AL92" s="305"/>
      <c r="AM92" s="305"/>
      <c r="AN92" s="305"/>
      <c r="AO92" s="305"/>
      <c r="AP92" s="305"/>
    </row>
    <row r="93" spans="1:42" x14ac:dyDescent="0.35">
      <c r="A93" s="305"/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  <c r="AJ93" s="305"/>
      <c r="AK93" s="305"/>
      <c r="AL93" s="305"/>
      <c r="AM93" s="305"/>
      <c r="AN93" s="305"/>
      <c r="AO93" s="305"/>
      <c r="AP93" s="305"/>
    </row>
    <row r="94" spans="1:42" ht="15.5" x14ac:dyDescent="0.35">
      <c r="A94" s="328"/>
      <c r="B94" s="308"/>
      <c r="C94" s="329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</row>
    <row r="95" spans="1:42" x14ac:dyDescent="0.35">
      <c r="A95" s="305"/>
      <c r="B95" s="305"/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  <c r="AJ95" s="305"/>
      <c r="AK95" s="305"/>
      <c r="AL95" s="305"/>
      <c r="AM95" s="305"/>
      <c r="AN95" s="305"/>
      <c r="AO95" s="305"/>
      <c r="AP95" s="305"/>
    </row>
    <row r="96" spans="1:42" x14ac:dyDescent="0.35">
      <c r="A96" s="305"/>
      <c r="B96" s="305"/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J96" s="305"/>
      <c r="AK96" s="305"/>
      <c r="AL96" s="305"/>
      <c r="AM96" s="305"/>
      <c r="AN96" s="305"/>
      <c r="AO96" s="305"/>
      <c r="AP96" s="305"/>
    </row>
    <row r="97" spans="1:42" x14ac:dyDescent="0.35">
      <c r="A97" s="305"/>
      <c r="B97" s="305"/>
      <c r="C97" s="305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  <c r="AJ97" s="305"/>
      <c r="AK97" s="305"/>
      <c r="AL97" s="305"/>
      <c r="AM97" s="305"/>
      <c r="AN97" s="305"/>
      <c r="AO97" s="305"/>
      <c r="AP97" s="305"/>
    </row>
    <row r="98" spans="1:42" x14ac:dyDescent="0.35">
      <c r="A98" s="305"/>
      <c r="B98" s="305"/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  <c r="AJ98" s="305"/>
      <c r="AK98" s="305"/>
      <c r="AL98" s="305"/>
      <c r="AM98" s="305"/>
      <c r="AN98" s="305"/>
      <c r="AO98" s="305"/>
      <c r="AP98" s="305"/>
    </row>
    <row r="99" spans="1:42" x14ac:dyDescent="0.35">
      <c r="A99" s="320"/>
      <c r="B99" s="305"/>
      <c r="C99" s="305"/>
      <c r="D99" s="320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  <c r="AJ99" s="305"/>
      <c r="AK99" s="305"/>
      <c r="AL99" s="305"/>
      <c r="AM99" s="305"/>
      <c r="AN99" s="305"/>
      <c r="AO99" s="305"/>
      <c r="AP99" s="305"/>
    </row>
    <row r="100" spans="1:42" x14ac:dyDescent="0.35">
      <c r="A100" s="320"/>
      <c r="B100" s="305"/>
      <c r="C100" s="305"/>
      <c r="D100" s="320"/>
      <c r="E100" s="305"/>
      <c r="F100" s="305"/>
      <c r="G100" s="305"/>
      <c r="H100" s="305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  <c r="AJ100" s="305"/>
      <c r="AK100" s="305"/>
      <c r="AL100" s="305"/>
      <c r="AM100" s="305"/>
      <c r="AN100" s="305"/>
      <c r="AO100" s="305"/>
      <c r="AP100" s="305"/>
    </row>
    <row r="101" spans="1:42" x14ac:dyDescent="0.35">
      <c r="A101" s="320"/>
      <c r="B101" s="305"/>
      <c r="C101" s="305"/>
      <c r="D101" s="320"/>
      <c r="E101" s="305"/>
      <c r="F101" s="305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  <c r="AJ101" s="305"/>
      <c r="AK101" s="305"/>
      <c r="AL101" s="305"/>
      <c r="AM101" s="305"/>
      <c r="AN101" s="305"/>
      <c r="AO101" s="305"/>
      <c r="AP101" s="305"/>
    </row>
    <row r="102" spans="1:42" x14ac:dyDescent="0.35">
      <c r="A102" s="320"/>
      <c r="B102" s="305"/>
      <c r="C102" s="305"/>
      <c r="D102" s="320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  <c r="AJ102" s="305"/>
      <c r="AK102" s="305"/>
      <c r="AL102" s="305"/>
      <c r="AM102" s="305"/>
      <c r="AN102" s="305"/>
      <c r="AO102" s="305"/>
      <c r="AP102" s="305"/>
    </row>
    <row r="103" spans="1:42" x14ac:dyDescent="0.35">
      <c r="A103" s="320"/>
      <c r="B103" s="305"/>
      <c r="C103" s="305"/>
      <c r="D103" s="320"/>
      <c r="E103" s="305"/>
      <c r="F103" s="305"/>
      <c r="G103" s="305"/>
      <c r="H103" s="305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  <c r="AJ103" s="305"/>
      <c r="AK103" s="305"/>
      <c r="AL103" s="305"/>
      <c r="AM103" s="305"/>
      <c r="AN103" s="305"/>
      <c r="AO103" s="305"/>
      <c r="AP103" s="305"/>
    </row>
    <row r="104" spans="1:42" x14ac:dyDescent="0.35">
      <c r="A104" s="320"/>
      <c r="B104" s="305"/>
      <c r="C104" s="305"/>
      <c r="D104" s="320"/>
      <c r="E104" s="305"/>
      <c r="F104" s="305"/>
      <c r="G104" s="305"/>
      <c r="H104" s="305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  <c r="AJ104" s="305"/>
      <c r="AK104" s="305"/>
      <c r="AL104" s="305"/>
      <c r="AM104" s="305"/>
      <c r="AN104" s="305"/>
      <c r="AO104" s="305"/>
      <c r="AP104" s="305"/>
    </row>
    <row r="105" spans="1:42" x14ac:dyDescent="0.35">
      <c r="A105" s="320"/>
      <c r="B105" s="305"/>
      <c r="C105" s="305"/>
      <c r="D105" s="320"/>
      <c r="E105" s="305"/>
      <c r="F105" s="305"/>
      <c r="G105" s="305"/>
      <c r="H105" s="305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  <c r="AJ105" s="305"/>
      <c r="AK105" s="305"/>
      <c r="AL105" s="305"/>
      <c r="AM105" s="305"/>
      <c r="AN105" s="305"/>
      <c r="AO105" s="305"/>
      <c r="AP105" s="305"/>
    </row>
    <row r="106" spans="1:42" x14ac:dyDescent="0.35">
      <c r="A106" s="305"/>
      <c r="B106" s="305"/>
      <c r="C106" s="305"/>
      <c r="D106" s="305"/>
      <c r="E106" s="305"/>
      <c r="F106" s="305"/>
      <c r="G106" s="305"/>
      <c r="H106" s="305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  <c r="AJ106" s="305"/>
      <c r="AK106" s="305"/>
      <c r="AL106" s="305"/>
      <c r="AM106" s="305"/>
      <c r="AN106" s="305"/>
      <c r="AO106" s="305"/>
      <c r="AP106" s="305"/>
    </row>
    <row r="107" spans="1:42" x14ac:dyDescent="0.35">
      <c r="A107" s="305"/>
      <c r="B107" s="305"/>
      <c r="C107" s="305"/>
      <c r="D107" s="305"/>
      <c r="E107" s="305"/>
      <c r="F107" s="305"/>
      <c r="G107" s="305"/>
      <c r="H107" s="305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  <c r="AJ107" s="305"/>
      <c r="AK107" s="305"/>
      <c r="AL107" s="305"/>
      <c r="AM107" s="305"/>
      <c r="AN107" s="305"/>
      <c r="AO107" s="305"/>
      <c r="AP107" s="305"/>
    </row>
    <row r="108" spans="1:42" x14ac:dyDescent="0.35">
      <c r="A108" s="305"/>
      <c r="B108" s="305"/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  <c r="AJ108" s="305"/>
      <c r="AK108" s="305"/>
      <c r="AL108" s="305"/>
      <c r="AM108" s="305"/>
      <c r="AN108" s="305"/>
      <c r="AO108" s="305"/>
      <c r="AP108" s="305"/>
    </row>
    <row r="109" spans="1:42" x14ac:dyDescent="0.35">
      <c r="A109" s="305"/>
      <c r="B109" s="305"/>
      <c r="C109" s="305"/>
      <c r="D109" s="305"/>
      <c r="E109" s="305"/>
      <c r="F109" s="305"/>
      <c r="G109" s="305"/>
      <c r="H109" s="305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  <c r="AJ109" s="305"/>
      <c r="AK109" s="305"/>
      <c r="AL109" s="305"/>
      <c r="AM109" s="305"/>
      <c r="AN109" s="305"/>
      <c r="AO109" s="305"/>
      <c r="AP109" s="305"/>
    </row>
    <row r="110" spans="1:42" x14ac:dyDescent="0.35">
      <c r="A110" s="305"/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  <c r="AJ110" s="305"/>
      <c r="AK110" s="305"/>
      <c r="AL110" s="305"/>
      <c r="AM110" s="305"/>
      <c r="AN110" s="305"/>
      <c r="AO110" s="305"/>
      <c r="AP110" s="305"/>
    </row>
    <row r="111" spans="1:42" x14ac:dyDescent="0.35">
      <c r="A111" s="305"/>
      <c r="B111" s="305"/>
      <c r="C111" s="305"/>
      <c r="D111" s="305"/>
      <c r="E111" s="305"/>
      <c r="F111" s="305"/>
      <c r="G111" s="305"/>
      <c r="H111" s="305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  <c r="AJ111" s="305"/>
      <c r="AK111" s="305"/>
      <c r="AL111" s="305"/>
      <c r="AM111" s="305"/>
      <c r="AN111" s="305"/>
      <c r="AO111" s="305"/>
      <c r="AP111" s="305"/>
    </row>
  </sheetData>
  <mergeCells count="2">
    <mergeCell ref="A1:H1"/>
    <mergeCell ref="A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D2E9-5F82-4C42-9E85-D724DA15B41B}">
  <dimension ref="A1:L135"/>
  <sheetViews>
    <sheetView workbookViewId="0">
      <pane ySplit="2" topLeftCell="A3" activePane="bottomLeft" state="frozen"/>
      <selection pane="bottomLeft" activeCell="M23" sqref="M23"/>
    </sheetView>
  </sheetViews>
  <sheetFormatPr baseColWidth="10" defaultColWidth="8.7265625" defaultRowHeight="14.5" x14ac:dyDescent="0.35"/>
  <cols>
    <col min="1" max="1" width="7.1796875" style="1" customWidth="1"/>
    <col min="2" max="2" width="38.453125" customWidth="1"/>
    <col min="3" max="8" width="13.54296875" customWidth="1"/>
    <col min="10" max="10" width="7.81640625" style="1" customWidth="1"/>
  </cols>
  <sheetData>
    <row r="1" spans="1:12" ht="40" customHeight="1" x14ac:dyDescent="0.35">
      <c r="A1" s="331" t="s">
        <v>44</v>
      </c>
      <c r="B1" s="331"/>
      <c r="C1" s="331"/>
      <c r="D1" s="331"/>
      <c r="E1" s="331"/>
      <c r="F1" s="331"/>
      <c r="G1" s="331"/>
      <c r="H1" s="331"/>
    </row>
    <row r="2" spans="1:12" ht="22" customHeight="1" x14ac:dyDescent="0.35">
      <c r="A2" s="334" t="s">
        <v>28</v>
      </c>
      <c r="B2" s="334"/>
      <c r="C2" s="46" t="s">
        <v>0</v>
      </c>
      <c r="D2" s="46" t="s">
        <v>1</v>
      </c>
      <c r="E2" s="46" t="s">
        <v>2</v>
      </c>
      <c r="F2" s="46" t="s">
        <v>3</v>
      </c>
      <c r="G2" s="46" t="s">
        <v>4</v>
      </c>
      <c r="H2" s="47" t="s">
        <v>27</v>
      </c>
      <c r="I2" s="46" t="s">
        <v>31</v>
      </c>
      <c r="J2" s="46" t="s">
        <v>33</v>
      </c>
    </row>
    <row r="3" spans="1:12" x14ac:dyDescent="0.35">
      <c r="A3" s="66">
        <v>3100</v>
      </c>
      <c r="B3" s="79" t="s">
        <v>8</v>
      </c>
      <c r="C3" s="95"/>
      <c r="D3" s="95"/>
      <c r="E3" s="95"/>
      <c r="F3" s="95"/>
      <c r="G3" s="95"/>
      <c r="H3" s="95"/>
    </row>
    <row r="4" spans="1:12" ht="15" customHeight="1" x14ac:dyDescent="0.35">
      <c r="A4" s="71">
        <v>3110</v>
      </c>
      <c r="B4" s="54" t="s">
        <v>23</v>
      </c>
      <c r="C4" s="55">
        <f>SUM(C5:C9)</f>
        <v>6493.9400000000005</v>
      </c>
      <c r="D4" s="55">
        <f>SUM(D5:D9)</f>
        <v>0</v>
      </c>
      <c r="E4" s="55">
        <f>SUM(E5:E9)</f>
        <v>0</v>
      </c>
      <c r="F4" s="55">
        <f>SUM(F5:F9)</f>
        <v>0</v>
      </c>
      <c r="G4" s="55">
        <f>SUM(G5:G9)</f>
        <v>0</v>
      </c>
      <c r="H4" s="56">
        <f>SUM(C4:G4)</f>
        <v>6493.9400000000005</v>
      </c>
      <c r="L4" s="296"/>
    </row>
    <row r="5" spans="1:12" ht="15" customHeight="1" x14ac:dyDescent="0.35">
      <c r="A5" s="47"/>
      <c r="B5" s="72" t="s">
        <v>29</v>
      </c>
      <c r="C5" s="68"/>
      <c r="D5" s="68"/>
      <c r="E5" s="68"/>
      <c r="F5" s="68"/>
      <c r="G5" s="68"/>
      <c r="H5" s="68"/>
      <c r="I5" s="78"/>
    </row>
    <row r="6" spans="1:12" ht="15" customHeight="1" x14ac:dyDescent="0.35">
      <c r="A6" s="47"/>
      <c r="B6" s="72" t="s">
        <v>30</v>
      </c>
      <c r="C6" s="68"/>
      <c r="D6" s="68"/>
      <c r="E6" s="68"/>
      <c r="F6" s="68"/>
      <c r="G6" s="68"/>
      <c r="H6" s="68"/>
      <c r="I6" s="78"/>
    </row>
    <row r="7" spans="1:12" ht="15" customHeight="1" x14ac:dyDescent="0.35">
      <c r="A7" s="47"/>
      <c r="B7" s="72" t="s">
        <v>154</v>
      </c>
      <c r="C7" s="68">
        <v>3340</v>
      </c>
      <c r="D7" s="68"/>
      <c r="E7" s="68"/>
      <c r="F7" s="68"/>
      <c r="G7" s="68"/>
      <c r="H7" s="68"/>
      <c r="I7" s="78">
        <v>45176</v>
      </c>
    </row>
    <row r="8" spans="1:12" ht="15" customHeight="1" x14ac:dyDescent="0.35">
      <c r="A8" s="47"/>
      <c r="B8" s="72" t="s">
        <v>182</v>
      </c>
      <c r="C8" s="68">
        <v>3153.94</v>
      </c>
      <c r="D8" s="68"/>
      <c r="E8" s="68"/>
      <c r="F8" s="68"/>
      <c r="G8" s="68"/>
      <c r="H8" s="68"/>
      <c r="I8" s="78"/>
    </row>
    <row r="9" spans="1:12" ht="15" customHeight="1" x14ac:dyDescent="0.35">
      <c r="A9" s="62"/>
      <c r="B9" s="73"/>
      <c r="C9" s="69"/>
      <c r="D9" s="69"/>
      <c r="E9" s="69"/>
      <c r="F9" s="69"/>
      <c r="G9" s="69"/>
      <c r="H9" s="69"/>
      <c r="I9" s="78"/>
    </row>
    <row r="10" spans="1:12" ht="15" customHeight="1" x14ac:dyDescent="0.35">
      <c r="A10" s="43"/>
      <c r="B10" s="29"/>
      <c r="C10" s="44"/>
      <c r="D10" s="44"/>
      <c r="E10" s="44"/>
      <c r="F10" s="44"/>
      <c r="G10" s="44"/>
      <c r="H10" s="44"/>
    </row>
    <row r="11" spans="1:12" ht="15" customHeight="1" x14ac:dyDescent="0.35">
      <c r="A11" s="71">
        <v>3120</v>
      </c>
      <c r="B11" s="54" t="s">
        <v>24</v>
      </c>
      <c r="C11" s="67">
        <f>SUM(C12:C19)</f>
        <v>20000</v>
      </c>
      <c r="D11" s="67">
        <f>SUM(D12:D19)</f>
        <v>0</v>
      </c>
      <c r="E11" s="67">
        <f>SUM(E12:E19)</f>
        <v>0</v>
      </c>
      <c r="F11" s="67">
        <f>SUM(F12:F19)</f>
        <v>10100</v>
      </c>
      <c r="G11" s="67">
        <f>SUM(G12:G19)</f>
        <v>0</v>
      </c>
      <c r="H11" s="56">
        <f>SUM(C11:G11)</f>
        <v>30100</v>
      </c>
    </row>
    <row r="12" spans="1:12" ht="15" customHeight="1" x14ac:dyDescent="0.35">
      <c r="A12" s="3"/>
      <c r="B12" s="72" t="s">
        <v>32</v>
      </c>
      <c r="C12" s="48"/>
      <c r="D12" s="48"/>
      <c r="E12" s="48"/>
      <c r="F12" s="48">
        <v>1625</v>
      </c>
      <c r="G12" s="48"/>
      <c r="H12" s="45"/>
      <c r="I12" s="78">
        <v>45103</v>
      </c>
    </row>
    <row r="13" spans="1:12" ht="15" customHeight="1" x14ac:dyDescent="0.35">
      <c r="A13" s="3"/>
      <c r="B13" s="72" t="s">
        <v>121</v>
      </c>
      <c r="C13" s="48"/>
      <c r="D13" s="48"/>
      <c r="E13" s="48"/>
      <c r="F13" s="48">
        <v>812.5</v>
      </c>
      <c r="G13" s="48"/>
      <c r="H13" s="45"/>
      <c r="I13" s="78">
        <v>45103</v>
      </c>
    </row>
    <row r="14" spans="1:12" ht="15" customHeight="1" x14ac:dyDescent="0.35">
      <c r="A14" s="3"/>
      <c r="B14" s="72" t="s">
        <v>122</v>
      </c>
      <c r="C14" s="48"/>
      <c r="D14" s="48"/>
      <c r="E14" s="48"/>
      <c r="F14" s="48">
        <v>1412.5</v>
      </c>
      <c r="G14" s="48"/>
      <c r="H14" s="45"/>
      <c r="I14" s="78">
        <v>45103</v>
      </c>
    </row>
    <row r="15" spans="1:12" ht="15" customHeight="1" x14ac:dyDescent="0.35">
      <c r="A15" s="3"/>
      <c r="B15" s="72" t="s">
        <v>120</v>
      </c>
      <c r="C15" s="48"/>
      <c r="D15" s="48"/>
      <c r="E15" s="48"/>
      <c r="F15" s="48">
        <v>6250</v>
      </c>
      <c r="G15" s="48"/>
      <c r="H15" s="45"/>
      <c r="I15" s="78">
        <v>45103</v>
      </c>
    </row>
    <row r="16" spans="1:12" ht="15" customHeight="1" x14ac:dyDescent="0.35">
      <c r="A16" s="3"/>
      <c r="B16" s="72" t="s">
        <v>128</v>
      </c>
      <c r="C16" s="48">
        <v>20000</v>
      </c>
      <c r="D16" s="48"/>
      <c r="E16" s="48"/>
      <c r="F16" s="48"/>
      <c r="G16" s="48"/>
      <c r="H16" s="45"/>
      <c r="I16" s="78">
        <v>45110</v>
      </c>
    </row>
    <row r="17" spans="1:10" ht="15" customHeight="1" x14ac:dyDescent="0.35">
      <c r="A17" s="3"/>
      <c r="B17" s="72"/>
      <c r="C17" s="48"/>
      <c r="D17" s="48"/>
      <c r="E17" s="48"/>
      <c r="F17" s="48"/>
      <c r="G17" s="48"/>
      <c r="H17" s="45"/>
      <c r="I17" s="78"/>
    </row>
    <row r="18" spans="1:10" ht="15" customHeight="1" x14ac:dyDescent="0.35">
      <c r="A18" s="3"/>
      <c r="B18" s="72"/>
      <c r="C18" s="48"/>
      <c r="D18" s="48"/>
      <c r="E18" s="48"/>
      <c r="F18" s="48"/>
      <c r="G18" s="48"/>
      <c r="H18" s="45"/>
      <c r="I18" s="78"/>
    </row>
    <row r="19" spans="1:10" ht="15" customHeight="1" x14ac:dyDescent="0.35">
      <c r="A19" s="64"/>
      <c r="B19" s="74"/>
      <c r="C19" s="63"/>
      <c r="D19" s="63"/>
      <c r="E19" s="63"/>
      <c r="F19" s="63"/>
      <c r="G19" s="63"/>
      <c r="H19" s="65"/>
    </row>
    <row r="20" spans="1:10" ht="15" customHeight="1" x14ac:dyDescent="0.35">
      <c r="A20" s="66">
        <v>3400</v>
      </c>
      <c r="B20" s="70" t="s">
        <v>9</v>
      </c>
      <c r="C20" s="57"/>
      <c r="D20" s="57"/>
      <c r="E20" s="57"/>
      <c r="F20" s="57"/>
      <c r="G20" s="57"/>
      <c r="H20" s="60"/>
    </row>
    <row r="21" spans="1:10" ht="15" customHeight="1" x14ac:dyDescent="0.35">
      <c r="A21" s="3">
        <v>3410</v>
      </c>
      <c r="B21" s="49" t="s">
        <v>22</v>
      </c>
      <c r="C21" s="50">
        <v>13046</v>
      </c>
      <c r="D21" s="48"/>
      <c r="E21" s="48"/>
      <c r="F21" s="48"/>
      <c r="G21" s="48"/>
      <c r="H21" s="295">
        <f>SUM(C21:G21)</f>
        <v>13046</v>
      </c>
      <c r="I21" s="78">
        <v>45281</v>
      </c>
      <c r="J21" s="1" t="s">
        <v>186</v>
      </c>
    </row>
    <row r="22" spans="1:10" ht="15" customHeight="1" x14ac:dyDescent="0.35">
      <c r="A22" s="3">
        <v>3411</v>
      </c>
      <c r="B22" s="49" t="s">
        <v>40</v>
      </c>
      <c r="C22" s="50">
        <f>SUM(C23:C24)</f>
        <v>10919</v>
      </c>
      <c r="D22" s="48"/>
      <c r="E22" s="48"/>
      <c r="F22" s="48"/>
      <c r="G22" s="48"/>
      <c r="H22" s="295">
        <f>SUM(C22:G22)</f>
        <v>10919</v>
      </c>
      <c r="I22" s="78"/>
    </row>
    <row r="23" spans="1:10" ht="15" customHeight="1" x14ac:dyDescent="0.35">
      <c r="A23" s="3"/>
      <c r="B23" s="59" t="s">
        <v>158</v>
      </c>
      <c r="C23" s="75">
        <v>3359</v>
      </c>
      <c r="D23" s="48"/>
      <c r="E23" s="48"/>
      <c r="F23" s="48"/>
      <c r="G23" s="48"/>
      <c r="H23" s="45"/>
      <c r="I23" s="78"/>
    </row>
    <row r="24" spans="1:10" ht="15" customHeight="1" x14ac:dyDescent="0.35">
      <c r="A24" s="3"/>
      <c r="B24" s="59" t="s">
        <v>158</v>
      </c>
      <c r="C24" s="75">
        <v>7560</v>
      </c>
      <c r="D24" s="48"/>
      <c r="E24" s="48"/>
      <c r="F24" s="48"/>
      <c r="G24" s="48"/>
      <c r="H24" s="45"/>
      <c r="I24" s="78"/>
    </row>
    <row r="25" spans="1:10" ht="15" customHeight="1" x14ac:dyDescent="0.35">
      <c r="A25" s="3">
        <v>3415</v>
      </c>
      <c r="B25" s="49" t="s">
        <v>38</v>
      </c>
      <c r="C25" s="50"/>
      <c r="D25" s="48"/>
      <c r="E25" s="48"/>
      <c r="F25" s="48"/>
      <c r="G25" s="48"/>
      <c r="H25" s="45">
        <f>SUM(C25:G25)</f>
        <v>0</v>
      </c>
      <c r="I25" s="78"/>
    </row>
    <row r="26" spans="1:10" ht="15" customHeight="1" x14ac:dyDescent="0.35">
      <c r="A26" s="53">
        <v>3420</v>
      </c>
      <c r="B26" s="235" t="s">
        <v>42</v>
      </c>
      <c r="C26" s="76">
        <f>SUM(C27:C30)</f>
        <v>17298.93</v>
      </c>
      <c r="D26" s="76">
        <f>SUM(D27:D30)</f>
        <v>0</v>
      </c>
      <c r="E26" s="76">
        <f>SUM(E27:E30)</f>
        <v>0</v>
      </c>
      <c r="F26" s="76">
        <f>SUM(F27:F30)</f>
        <v>0</v>
      </c>
      <c r="G26" s="76">
        <f>SUM(G27:G30)</f>
        <v>0</v>
      </c>
      <c r="H26" s="77">
        <f>SUM(C26:G26)</f>
        <v>17298.93</v>
      </c>
    </row>
    <row r="27" spans="1:10" ht="15" customHeight="1" x14ac:dyDescent="0.35">
      <c r="A27" s="3"/>
      <c r="B27" s="52" t="s">
        <v>34</v>
      </c>
      <c r="C27" s="92">
        <v>4847.1400000000003</v>
      </c>
      <c r="D27" s="92"/>
      <c r="E27" s="92"/>
      <c r="F27" s="92"/>
      <c r="G27" s="92"/>
      <c r="H27" s="41"/>
      <c r="I27" s="78">
        <v>44932</v>
      </c>
    </row>
    <row r="28" spans="1:10" ht="15" customHeight="1" x14ac:dyDescent="0.35">
      <c r="A28" s="3"/>
      <c r="B28" s="52" t="s">
        <v>35</v>
      </c>
      <c r="C28" s="92">
        <v>6235.56</v>
      </c>
      <c r="D28" s="92"/>
      <c r="E28" s="92"/>
      <c r="F28" s="92"/>
      <c r="G28" s="92"/>
      <c r="H28" s="41"/>
      <c r="I28" s="78">
        <v>45055</v>
      </c>
    </row>
    <row r="29" spans="1:10" ht="15" customHeight="1" x14ac:dyDescent="0.35">
      <c r="A29" s="3"/>
      <c r="B29" s="52" t="s">
        <v>36</v>
      </c>
      <c r="C29" s="92">
        <v>6216.23</v>
      </c>
      <c r="D29" s="92"/>
      <c r="E29" s="92"/>
      <c r="F29" s="92"/>
      <c r="G29" s="92"/>
      <c r="H29" s="41"/>
      <c r="I29" s="78"/>
    </row>
    <row r="30" spans="1:10" ht="15" customHeight="1" x14ac:dyDescent="0.35">
      <c r="A30" s="3"/>
      <c r="B30" s="52"/>
      <c r="C30" s="93"/>
      <c r="D30" s="93"/>
      <c r="E30" s="93"/>
      <c r="F30" s="93"/>
      <c r="G30" s="93"/>
      <c r="H30" s="116"/>
      <c r="I30" s="78"/>
    </row>
    <row r="31" spans="1:10" ht="15" customHeight="1" x14ac:dyDescent="0.35">
      <c r="A31" s="43"/>
      <c r="B31" s="29"/>
      <c r="C31" s="44"/>
      <c r="D31" s="44"/>
      <c r="E31" s="44"/>
      <c r="F31" s="44"/>
      <c r="G31" s="44"/>
      <c r="H31" s="44"/>
    </row>
    <row r="32" spans="1:10" ht="15" customHeight="1" x14ac:dyDescent="0.35">
      <c r="A32" s="53">
        <v>3425</v>
      </c>
      <c r="B32" s="54" t="s">
        <v>37</v>
      </c>
      <c r="C32" s="76">
        <f>SUM(C33)</f>
        <v>21452</v>
      </c>
      <c r="D32" s="58"/>
      <c r="E32" s="58"/>
      <c r="F32" s="58"/>
      <c r="G32" s="58"/>
      <c r="H32" s="56">
        <f>SUM(C32:G32)</f>
        <v>21452</v>
      </c>
    </row>
    <row r="33" spans="1:11" ht="15" customHeight="1" x14ac:dyDescent="0.35">
      <c r="B33" s="59" t="s">
        <v>39</v>
      </c>
      <c r="C33" s="75">
        <v>21452</v>
      </c>
      <c r="D33" s="48"/>
      <c r="E33" s="48"/>
      <c r="F33" s="48"/>
      <c r="G33" s="48"/>
      <c r="H33" s="45"/>
      <c r="I33" s="78">
        <v>45099</v>
      </c>
    </row>
    <row r="34" spans="1:11" ht="15" customHeight="1" x14ac:dyDescent="0.35">
      <c r="A34" s="66">
        <v>3440</v>
      </c>
      <c r="B34" s="70" t="s">
        <v>10</v>
      </c>
      <c r="C34" s="57"/>
      <c r="D34" s="57"/>
      <c r="E34" s="57"/>
      <c r="F34" s="57"/>
      <c r="G34" s="57"/>
      <c r="H34" s="60"/>
    </row>
    <row r="35" spans="1:11" ht="15" customHeight="1" x14ac:dyDescent="0.35">
      <c r="A35" s="53">
        <v>3442</v>
      </c>
      <c r="B35" s="54" t="s">
        <v>77</v>
      </c>
      <c r="C35" s="76">
        <v>5327.5</v>
      </c>
      <c r="D35" s="58"/>
      <c r="E35" s="58"/>
      <c r="F35" s="58"/>
      <c r="G35" s="58"/>
      <c r="H35" s="77">
        <f>SUM(C35:G35)</f>
        <v>5327.5</v>
      </c>
      <c r="I35" s="78"/>
    </row>
    <row r="36" spans="1:11" ht="15" customHeight="1" x14ac:dyDescent="0.35">
      <c r="A36" s="53"/>
      <c r="B36" s="54" t="s">
        <v>220</v>
      </c>
      <c r="C36" s="76">
        <v>10000</v>
      </c>
      <c r="D36" s="58"/>
      <c r="E36" s="58"/>
      <c r="F36" s="58"/>
      <c r="G36" s="58"/>
      <c r="H36" s="77">
        <f>SUM(C36:G36)</f>
        <v>10000</v>
      </c>
      <c r="I36" s="78"/>
      <c r="J36">
        <v>10000</v>
      </c>
      <c r="K36" t="s">
        <v>228</v>
      </c>
    </row>
    <row r="37" spans="1:11" ht="15" customHeight="1" x14ac:dyDescent="0.35"/>
    <row r="38" spans="1:11" ht="15" customHeight="1" x14ac:dyDescent="0.35">
      <c r="A38" s="66">
        <v>3920</v>
      </c>
      <c r="B38" s="79" t="s">
        <v>11</v>
      </c>
      <c r="C38" s="57"/>
      <c r="D38" s="57"/>
      <c r="E38" s="57"/>
      <c r="F38" s="57"/>
      <c r="G38" s="57"/>
      <c r="H38" s="60"/>
    </row>
    <row r="39" spans="1:11" ht="15" customHeight="1" x14ac:dyDescent="0.35">
      <c r="A39" s="87">
        <v>3920</v>
      </c>
      <c r="B39" s="54" t="s">
        <v>11</v>
      </c>
      <c r="C39" s="88">
        <f>SUM(C40:C70)</f>
        <v>53352.610000000008</v>
      </c>
      <c r="D39" s="88">
        <f>SUM(D40:D70)</f>
        <v>0</v>
      </c>
      <c r="E39" s="88">
        <f>SUM(E40:E70)</f>
        <v>0</v>
      </c>
      <c r="F39" s="88">
        <f>SUM(F40:F70)</f>
        <v>0</v>
      </c>
      <c r="G39" s="88">
        <f>SUM(G40:G70)</f>
        <v>0</v>
      </c>
      <c r="H39" s="89">
        <f>SUM(C39:G39)</f>
        <v>53352.610000000008</v>
      </c>
    </row>
    <row r="40" spans="1:11" ht="15" customHeight="1" x14ac:dyDescent="0.35">
      <c r="A40" s="80"/>
      <c r="B40" s="239" t="s">
        <v>78</v>
      </c>
      <c r="C40" s="303">
        <v>31734.9</v>
      </c>
      <c r="D40" s="237"/>
      <c r="E40" s="237"/>
      <c r="F40" s="237"/>
      <c r="G40" s="237"/>
      <c r="H40" s="238"/>
      <c r="I40" s="78">
        <v>44985</v>
      </c>
    </row>
    <row r="41" spans="1:11" ht="15" customHeight="1" x14ac:dyDescent="0.35">
      <c r="A41" s="80"/>
      <c r="B41" s="239" t="s">
        <v>79</v>
      </c>
      <c r="C41" s="303">
        <v>4811.83</v>
      </c>
      <c r="D41" s="240"/>
      <c r="E41" s="240"/>
      <c r="F41" s="240"/>
      <c r="G41" s="240"/>
      <c r="H41" s="241"/>
      <c r="I41" s="78">
        <v>45016</v>
      </c>
    </row>
    <row r="42" spans="1:11" ht="15" customHeight="1" x14ac:dyDescent="0.35">
      <c r="A42" s="80"/>
      <c r="B42" s="239" t="s">
        <v>109</v>
      </c>
      <c r="C42" s="303">
        <v>1931.94</v>
      </c>
      <c r="D42" s="240"/>
      <c r="E42" s="240"/>
      <c r="F42" s="240"/>
      <c r="G42" s="240"/>
      <c r="H42" s="241"/>
      <c r="I42" s="78">
        <v>45043</v>
      </c>
    </row>
    <row r="43" spans="1:11" ht="15" customHeight="1" x14ac:dyDescent="0.35">
      <c r="A43" s="80"/>
      <c r="B43" s="242" t="s">
        <v>112</v>
      </c>
      <c r="C43" s="240">
        <v>2630.67</v>
      </c>
      <c r="D43" s="240"/>
      <c r="E43" s="240"/>
      <c r="F43" s="240"/>
      <c r="G43" s="240"/>
      <c r="H43" s="241"/>
      <c r="I43" s="78">
        <v>45068</v>
      </c>
    </row>
    <row r="44" spans="1:11" ht="15" customHeight="1" x14ac:dyDescent="0.35">
      <c r="A44" s="80"/>
      <c r="B44" s="242" t="s">
        <v>126</v>
      </c>
      <c r="C44" s="240">
        <v>1165.92</v>
      </c>
      <c r="D44" s="240"/>
      <c r="E44" s="240"/>
      <c r="F44" s="240"/>
      <c r="G44" s="240"/>
      <c r="H44" s="241"/>
      <c r="I44" s="78">
        <v>45105</v>
      </c>
    </row>
    <row r="45" spans="1:11" ht="15" customHeight="1" x14ac:dyDescent="0.35">
      <c r="A45" s="80"/>
      <c r="B45" s="242" t="s">
        <v>127</v>
      </c>
      <c r="C45" s="240">
        <v>780.28</v>
      </c>
      <c r="D45" s="240"/>
      <c r="E45" s="240"/>
      <c r="F45" s="240"/>
      <c r="G45" s="240"/>
      <c r="H45" s="241"/>
      <c r="I45" s="78">
        <v>45138</v>
      </c>
    </row>
    <row r="46" spans="1:11" ht="15" customHeight="1" x14ac:dyDescent="0.35">
      <c r="A46" s="80"/>
      <c r="B46" s="242" t="s">
        <v>147</v>
      </c>
      <c r="C46" s="240">
        <v>3105.29</v>
      </c>
      <c r="D46" s="240"/>
      <c r="E46" s="240"/>
      <c r="F46" s="240"/>
      <c r="G46" s="240"/>
      <c r="H46" s="241"/>
      <c r="I46" s="78">
        <v>45167</v>
      </c>
    </row>
    <row r="47" spans="1:11" ht="15" customHeight="1" x14ac:dyDescent="0.35">
      <c r="A47" s="80"/>
      <c r="B47" s="242" t="s">
        <v>153</v>
      </c>
      <c r="C47" s="240">
        <v>4086.12</v>
      </c>
      <c r="D47" s="240"/>
      <c r="E47" s="240"/>
      <c r="F47" s="240"/>
      <c r="G47" s="240"/>
      <c r="H47" s="241"/>
      <c r="I47" s="78">
        <v>45198</v>
      </c>
    </row>
    <row r="48" spans="1:11" ht="15" customHeight="1" x14ac:dyDescent="0.35">
      <c r="A48" s="80"/>
      <c r="B48" s="242" t="s">
        <v>157</v>
      </c>
      <c r="C48" s="240">
        <v>1365.04</v>
      </c>
      <c r="D48" s="240"/>
      <c r="E48" s="240"/>
      <c r="F48" s="240"/>
      <c r="G48" s="240"/>
      <c r="H48" s="241"/>
      <c r="I48" s="78"/>
    </row>
    <row r="49" spans="1:11" ht="15" customHeight="1" x14ac:dyDescent="0.35">
      <c r="A49" s="80"/>
      <c r="B49" s="242" t="s">
        <v>174</v>
      </c>
      <c r="C49" s="240">
        <v>1448.69</v>
      </c>
      <c r="D49" s="240"/>
      <c r="E49" s="240"/>
      <c r="F49" s="240"/>
      <c r="G49" s="240"/>
      <c r="H49" s="241"/>
      <c r="I49" s="78"/>
    </row>
    <row r="50" spans="1:11" ht="15" customHeight="1" x14ac:dyDescent="0.35">
      <c r="A50" s="80"/>
      <c r="B50" s="242" t="s">
        <v>196</v>
      </c>
      <c r="C50" s="240">
        <v>291.93</v>
      </c>
      <c r="D50" s="240"/>
      <c r="E50" s="240"/>
      <c r="F50" s="240"/>
      <c r="G50" s="240"/>
      <c r="H50" s="241"/>
      <c r="I50" s="78"/>
    </row>
    <row r="51" spans="1:11" ht="15" customHeight="1" x14ac:dyDescent="0.35">
      <c r="A51" s="80"/>
      <c r="B51" s="242"/>
      <c r="C51" s="243"/>
      <c r="D51" s="240"/>
      <c r="E51" s="240"/>
      <c r="F51" s="240"/>
      <c r="G51" s="240"/>
      <c r="H51" s="241"/>
      <c r="I51" s="78"/>
      <c r="K51" t="s">
        <v>101</v>
      </c>
    </row>
    <row r="52" spans="1:11" ht="15" customHeight="1" x14ac:dyDescent="0.35">
      <c r="A52" s="80"/>
      <c r="B52" s="242"/>
      <c r="C52" s="243"/>
      <c r="D52" s="240"/>
      <c r="E52" s="240"/>
      <c r="F52" s="240"/>
      <c r="G52" s="240"/>
      <c r="H52" s="241"/>
      <c r="I52" s="78"/>
    </row>
    <row r="53" spans="1:11" ht="15" customHeight="1" x14ac:dyDescent="0.35">
      <c r="A53" s="80"/>
      <c r="B53" s="242"/>
      <c r="C53" s="243"/>
      <c r="D53" s="240"/>
      <c r="E53" s="240"/>
      <c r="F53" s="240"/>
      <c r="G53" s="240"/>
      <c r="H53" s="241"/>
      <c r="I53" s="78"/>
    </row>
    <row r="54" spans="1:11" ht="15" customHeight="1" x14ac:dyDescent="0.35">
      <c r="A54" s="80"/>
      <c r="B54" s="242"/>
      <c r="C54" s="243"/>
      <c r="D54" s="240"/>
      <c r="E54" s="240"/>
      <c r="F54" s="240"/>
      <c r="G54" s="240"/>
      <c r="H54" s="241"/>
      <c r="I54" s="78"/>
    </row>
    <row r="55" spans="1:11" ht="15" customHeight="1" x14ac:dyDescent="0.35">
      <c r="A55" s="80"/>
      <c r="B55" s="242"/>
      <c r="C55" s="243"/>
      <c r="D55" s="240"/>
      <c r="E55" s="240"/>
      <c r="F55" s="240"/>
      <c r="G55" s="240"/>
      <c r="H55" s="241"/>
      <c r="I55" s="78"/>
    </row>
    <row r="56" spans="1:11" ht="15" customHeight="1" x14ac:dyDescent="0.35">
      <c r="A56" s="80"/>
      <c r="B56" s="242"/>
      <c r="C56" s="243"/>
      <c r="D56" s="240"/>
      <c r="E56" s="240"/>
      <c r="F56" s="240"/>
      <c r="G56" s="240"/>
      <c r="H56" s="241"/>
      <c r="I56" s="78"/>
    </row>
    <row r="57" spans="1:11" ht="15" customHeight="1" x14ac:dyDescent="0.35">
      <c r="A57" s="80"/>
      <c r="B57" s="242"/>
      <c r="C57" s="243"/>
      <c r="D57" s="240"/>
      <c r="E57" s="240"/>
      <c r="F57" s="240"/>
      <c r="G57" s="240"/>
      <c r="H57" s="241"/>
      <c r="I57" s="78"/>
    </row>
    <row r="58" spans="1:11" ht="15" customHeight="1" x14ac:dyDescent="0.35">
      <c r="A58" s="80"/>
      <c r="B58" s="242"/>
      <c r="C58" s="243"/>
      <c r="D58" s="240"/>
      <c r="E58" s="240"/>
      <c r="F58" s="240"/>
      <c r="G58" s="240"/>
      <c r="H58" s="241"/>
      <c r="I58" s="78"/>
    </row>
    <row r="59" spans="1:11" ht="15" customHeight="1" x14ac:dyDescent="0.35">
      <c r="A59" s="80"/>
      <c r="B59" s="242"/>
      <c r="C59" s="243"/>
      <c r="D59" s="240"/>
      <c r="E59" s="240"/>
      <c r="F59" s="240"/>
      <c r="G59" s="240"/>
      <c r="H59" s="241"/>
      <c r="I59" s="78"/>
    </row>
    <row r="60" spans="1:11" ht="15" customHeight="1" x14ac:dyDescent="0.35">
      <c r="A60" s="80"/>
      <c r="B60" s="242"/>
      <c r="C60" s="243"/>
      <c r="D60" s="240"/>
      <c r="E60" s="240"/>
      <c r="F60" s="240"/>
      <c r="G60" s="240"/>
      <c r="H60" s="241"/>
      <c r="I60" s="78"/>
    </row>
    <row r="61" spans="1:11" ht="15" customHeight="1" x14ac:dyDescent="0.35">
      <c r="A61" s="80"/>
      <c r="B61" s="242"/>
      <c r="C61" s="243"/>
      <c r="D61" s="240"/>
      <c r="E61" s="240"/>
      <c r="F61" s="240"/>
      <c r="G61" s="240"/>
      <c r="H61" s="241"/>
      <c r="I61" s="78"/>
    </row>
    <row r="62" spans="1:11" ht="15" customHeight="1" x14ac:dyDescent="0.35">
      <c r="A62" s="80"/>
      <c r="B62" s="242"/>
      <c r="C62" s="243"/>
      <c r="D62" s="240"/>
      <c r="E62" s="240"/>
      <c r="F62" s="240"/>
      <c r="G62" s="240"/>
      <c r="H62" s="241"/>
      <c r="I62" s="78"/>
    </row>
    <row r="63" spans="1:11" ht="15" customHeight="1" x14ac:dyDescent="0.35">
      <c r="A63" s="80"/>
      <c r="B63" s="242"/>
      <c r="C63" s="243"/>
      <c r="D63" s="240"/>
      <c r="E63" s="240"/>
      <c r="F63" s="240"/>
      <c r="G63" s="240"/>
      <c r="H63" s="241"/>
      <c r="I63" s="78"/>
    </row>
    <row r="64" spans="1:11" ht="15" customHeight="1" x14ac:dyDescent="0.35">
      <c r="A64" s="80"/>
      <c r="B64" s="242"/>
      <c r="C64" s="243"/>
      <c r="D64" s="240"/>
      <c r="E64" s="240"/>
      <c r="F64" s="240"/>
      <c r="G64" s="240"/>
      <c r="H64" s="241"/>
      <c r="I64" s="78"/>
    </row>
    <row r="65" spans="1:9" ht="15" customHeight="1" x14ac:dyDescent="0.35">
      <c r="A65" s="80"/>
      <c r="B65" s="242"/>
      <c r="C65" s="243"/>
      <c r="D65" s="240"/>
      <c r="E65" s="240"/>
      <c r="F65" s="240"/>
      <c r="G65" s="240"/>
      <c r="H65" s="241"/>
      <c r="I65" s="78"/>
    </row>
    <row r="66" spans="1:9" ht="15" customHeight="1" x14ac:dyDescent="0.35">
      <c r="A66" s="80"/>
      <c r="B66" s="242"/>
      <c r="C66" s="243"/>
      <c r="D66" s="240"/>
      <c r="E66" s="240"/>
      <c r="F66" s="240"/>
      <c r="G66" s="240"/>
      <c r="H66" s="241"/>
      <c r="I66" s="78"/>
    </row>
    <row r="67" spans="1:9" ht="15" customHeight="1" x14ac:dyDescent="0.35">
      <c r="A67" s="80"/>
      <c r="B67" s="242"/>
      <c r="C67" s="243"/>
      <c r="D67" s="240"/>
      <c r="E67" s="240"/>
      <c r="F67" s="240"/>
      <c r="G67" s="240"/>
      <c r="H67" s="241"/>
      <c r="I67" s="78"/>
    </row>
    <row r="68" spans="1:9" ht="15" customHeight="1" x14ac:dyDescent="0.35">
      <c r="A68" s="80"/>
      <c r="B68" s="242"/>
      <c r="C68" s="243"/>
      <c r="D68" s="240"/>
      <c r="E68" s="240"/>
      <c r="F68" s="240"/>
      <c r="G68" s="240"/>
      <c r="H68" s="241"/>
      <c r="I68" s="78"/>
    </row>
    <row r="69" spans="1:9" ht="15" customHeight="1" x14ac:dyDescent="0.35">
      <c r="A69" s="80"/>
      <c r="B69" s="242"/>
      <c r="C69" s="243"/>
      <c r="D69" s="240"/>
      <c r="E69" s="240"/>
      <c r="F69" s="240"/>
      <c r="G69" s="240"/>
      <c r="H69" s="241"/>
      <c r="I69" s="78"/>
    </row>
    <row r="70" spans="1:9" ht="15" customHeight="1" x14ac:dyDescent="0.35">
      <c r="A70" s="80"/>
      <c r="B70" s="244"/>
      <c r="C70" s="245"/>
      <c r="D70" s="246"/>
      <c r="E70" s="246"/>
      <c r="F70" s="246"/>
      <c r="G70" s="246"/>
      <c r="H70" s="247"/>
      <c r="I70" s="78"/>
    </row>
    <row r="71" spans="1:9" ht="15" customHeight="1" x14ac:dyDescent="0.35">
      <c r="A71" s="66">
        <v>3990</v>
      </c>
      <c r="B71" s="79" t="s">
        <v>12</v>
      </c>
      <c r="C71" s="57"/>
      <c r="D71" s="57"/>
      <c r="E71" s="57"/>
      <c r="F71" s="57"/>
      <c r="G71" s="57"/>
      <c r="H71" s="60"/>
    </row>
    <row r="72" spans="1:9" ht="15" customHeight="1" x14ac:dyDescent="0.35">
      <c r="A72" s="53"/>
      <c r="B72" s="235" t="s">
        <v>12</v>
      </c>
      <c r="C72" s="86">
        <f>SUM(C73:C83)</f>
        <v>54932.090000000004</v>
      </c>
      <c r="D72" s="86">
        <f>SUM(D73:D84)</f>
        <v>0</v>
      </c>
      <c r="E72" s="86">
        <f>SUM(E73:E84)</f>
        <v>0</v>
      </c>
      <c r="F72" s="86">
        <f>SUM(F73:F84)</f>
        <v>0</v>
      </c>
      <c r="G72" s="86">
        <f>SUM(G73:G84)</f>
        <v>0</v>
      </c>
      <c r="H72" s="77">
        <f>SUM(C72:G72)</f>
        <v>54932.090000000004</v>
      </c>
    </row>
    <row r="73" spans="1:9" ht="15" customHeight="1" x14ac:dyDescent="0.35">
      <c r="A73" s="3"/>
      <c r="B73" s="51" t="s">
        <v>72</v>
      </c>
      <c r="C73" s="68">
        <v>5000</v>
      </c>
      <c r="D73" s="236"/>
      <c r="E73" s="68"/>
      <c r="F73" s="68"/>
      <c r="G73" s="68"/>
      <c r="H73" s="41"/>
      <c r="I73" s="78">
        <v>44950</v>
      </c>
    </row>
    <row r="74" spans="1:9" ht="15" customHeight="1" x14ac:dyDescent="0.35">
      <c r="B74" s="51" t="s">
        <v>115</v>
      </c>
      <c r="C74" s="68">
        <v>2668.51</v>
      </c>
      <c r="D74" s="68"/>
      <c r="E74" s="68"/>
      <c r="F74" s="68"/>
      <c r="G74" s="68"/>
      <c r="H74" s="41"/>
      <c r="I74" s="78">
        <v>45077</v>
      </c>
    </row>
    <row r="75" spans="1:9" ht="15" customHeight="1" x14ac:dyDescent="0.35">
      <c r="B75" s="51" t="s">
        <v>125</v>
      </c>
      <c r="C75" s="68">
        <v>11260.46</v>
      </c>
      <c r="D75" s="68"/>
      <c r="E75" s="68"/>
      <c r="F75" s="68"/>
      <c r="G75" s="68"/>
      <c r="H75" s="41"/>
      <c r="I75" s="78">
        <v>45106</v>
      </c>
    </row>
    <row r="76" spans="1:9" ht="15" customHeight="1" x14ac:dyDescent="0.35">
      <c r="B76" s="51" t="s">
        <v>130</v>
      </c>
      <c r="C76" s="68">
        <v>97.75</v>
      </c>
      <c r="D76" s="68"/>
      <c r="E76" s="68"/>
      <c r="F76" s="68"/>
      <c r="G76" s="68"/>
      <c r="H76" s="41"/>
      <c r="I76" s="78">
        <v>45136</v>
      </c>
    </row>
    <row r="77" spans="1:9" ht="15" customHeight="1" x14ac:dyDescent="0.35">
      <c r="B77" s="51" t="s">
        <v>151</v>
      </c>
      <c r="C77" s="68">
        <v>25170.58</v>
      </c>
      <c r="D77" s="68"/>
      <c r="E77" s="68"/>
      <c r="F77" s="68"/>
      <c r="G77" s="68"/>
      <c r="H77" s="41"/>
      <c r="I77" s="78">
        <v>45167</v>
      </c>
    </row>
    <row r="78" spans="1:9" ht="15" customHeight="1" x14ac:dyDescent="0.35">
      <c r="B78" s="51" t="s">
        <v>155</v>
      </c>
      <c r="C78" s="68">
        <v>6617.49</v>
      </c>
      <c r="D78" s="68"/>
      <c r="E78" s="68"/>
      <c r="F78" s="68"/>
      <c r="G78" s="68"/>
      <c r="H78" s="41"/>
      <c r="I78" s="78">
        <v>45198</v>
      </c>
    </row>
    <row r="79" spans="1:9" ht="15" customHeight="1" x14ac:dyDescent="0.35">
      <c r="B79" s="51" t="s">
        <v>72</v>
      </c>
      <c r="C79" s="68">
        <v>4000</v>
      </c>
      <c r="D79" s="68"/>
      <c r="E79" s="68"/>
      <c r="F79" s="68"/>
      <c r="G79" s="68"/>
      <c r="H79" s="41"/>
      <c r="I79" s="78">
        <v>45225</v>
      </c>
    </row>
    <row r="80" spans="1:9" ht="15" customHeight="1" x14ac:dyDescent="0.35">
      <c r="B80" s="51" t="s">
        <v>173</v>
      </c>
      <c r="C80" s="68">
        <v>58.65</v>
      </c>
      <c r="D80" s="68"/>
      <c r="E80" s="68"/>
      <c r="F80" s="68"/>
      <c r="G80" s="68"/>
      <c r="H80" s="41"/>
      <c r="I80" s="78">
        <v>45208</v>
      </c>
    </row>
    <row r="81" spans="1:9" ht="15" customHeight="1" x14ac:dyDescent="0.35">
      <c r="B81" s="51" t="s">
        <v>181</v>
      </c>
      <c r="C81" s="68">
        <v>58.65</v>
      </c>
      <c r="D81" s="68"/>
      <c r="E81" s="68"/>
      <c r="F81" s="68"/>
      <c r="G81" s="68"/>
      <c r="H81" s="41"/>
      <c r="I81" s="78">
        <v>45237</v>
      </c>
    </row>
    <row r="82" spans="1:9" ht="15" customHeight="1" x14ac:dyDescent="0.35">
      <c r="B82" s="51"/>
      <c r="C82" s="5"/>
      <c r="D82" s="68"/>
      <c r="E82" s="68"/>
      <c r="F82" s="68"/>
      <c r="G82" s="68"/>
      <c r="H82" s="41"/>
      <c r="I82" s="78"/>
    </row>
    <row r="83" spans="1:9" ht="15" customHeight="1" x14ac:dyDescent="0.35">
      <c r="B83" s="51"/>
      <c r="C83" s="6"/>
      <c r="D83" s="69"/>
      <c r="E83" s="69"/>
      <c r="F83" s="69"/>
      <c r="G83" s="69"/>
      <c r="H83" s="116"/>
      <c r="I83" s="78"/>
    </row>
    <row r="84" spans="1:9" ht="15" customHeight="1" x14ac:dyDescent="0.35">
      <c r="A84" s="83"/>
      <c r="B84" s="84"/>
      <c r="C84" s="85"/>
      <c r="D84" s="57"/>
      <c r="E84" s="57"/>
      <c r="F84" s="57"/>
      <c r="G84" s="57"/>
      <c r="H84" s="60"/>
    </row>
    <row r="85" spans="1:9" ht="15" customHeight="1" x14ac:dyDescent="0.35">
      <c r="B85" s="82"/>
      <c r="C85" s="81"/>
      <c r="D85" s="48"/>
      <c r="E85" s="48"/>
      <c r="F85" s="48"/>
      <c r="G85" s="48"/>
      <c r="H85" s="45">
        <f>SUM(H4:H84)</f>
        <v>222922.07</v>
      </c>
    </row>
    <row r="86" spans="1:9" ht="15" customHeight="1" x14ac:dyDescent="0.35">
      <c r="A86" s="3"/>
      <c r="B86" s="3"/>
      <c r="C86" s="3"/>
      <c r="D86" s="3"/>
      <c r="E86" s="2"/>
      <c r="F86" s="2"/>
      <c r="G86" s="2"/>
      <c r="H86" s="2"/>
    </row>
    <row r="87" spans="1:9" ht="15" customHeight="1" x14ac:dyDescent="0.35">
      <c r="H87" s="294">
        <f>H4+H11+H21+H22+H26+H32+H35+H39+H72</f>
        <v>212922.07</v>
      </c>
    </row>
    <row r="88" spans="1:9" ht="15" customHeight="1" x14ac:dyDescent="0.35"/>
    <row r="89" spans="1:9" ht="15" customHeight="1" x14ac:dyDescent="0.35"/>
    <row r="90" spans="1:9" ht="15" customHeight="1" x14ac:dyDescent="0.35"/>
    <row r="91" spans="1:9" ht="15" customHeight="1" x14ac:dyDescent="0.35"/>
    <row r="92" spans="1:9" ht="15" customHeight="1" x14ac:dyDescent="0.35"/>
    <row r="93" spans="1:9" ht="15" customHeight="1" x14ac:dyDescent="0.35"/>
    <row r="94" spans="1:9" ht="15" customHeight="1" x14ac:dyDescent="0.35"/>
    <row r="95" spans="1:9" ht="15" customHeight="1" x14ac:dyDescent="0.35"/>
    <row r="96" spans="1:9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  <row r="101" ht="15" customHeight="1" x14ac:dyDescent="0.35"/>
    <row r="102" ht="15" customHeight="1" x14ac:dyDescent="0.35"/>
    <row r="103" ht="15" customHeight="1" x14ac:dyDescent="0.35"/>
    <row r="104" ht="15" customHeight="1" x14ac:dyDescent="0.35"/>
    <row r="105" ht="15" customHeight="1" x14ac:dyDescent="0.35"/>
    <row r="106" ht="15" customHeight="1" x14ac:dyDescent="0.35"/>
    <row r="107" ht="15" customHeight="1" x14ac:dyDescent="0.35"/>
    <row r="108" ht="15" customHeight="1" x14ac:dyDescent="0.35"/>
    <row r="109" ht="15" customHeight="1" x14ac:dyDescent="0.35"/>
    <row r="110" ht="15" customHeight="1" x14ac:dyDescent="0.35"/>
    <row r="111" ht="15" customHeight="1" x14ac:dyDescent="0.35"/>
    <row r="112" ht="15" customHeight="1" x14ac:dyDescent="0.35"/>
    <row r="113" ht="15" customHeight="1" x14ac:dyDescent="0.35"/>
    <row r="114" ht="15" customHeight="1" x14ac:dyDescent="0.35"/>
    <row r="115" ht="15" customHeight="1" x14ac:dyDescent="0.35"/>
    <row r="116" ht="15" customHeight="1" x14ac:dyDescent="0.35"/>
    <row r="117" ht="15" customHeight="1" x14ac:dyDescent="0.35"/>
    <row r="118" ht="15" customHeight="1" x14ac:dyDescent="0.35"/>
    <row r="119" ht="15" customHeight="1" x14ac:dyDescent="0.35"/>
    <row r="120" ht="15" customHeight="1" x14ac:dyDescent="0.35"/>
    <row r="121" ht="15" customHeight="1" x14ac:dyDescent="0.35"/>
    <row r="122" ht="15" customHeight="1" x14ac:dyDescent="0.35"/>
    <row r="123" ht="15" customHeight="1" x14ac:dyDescent="0.35"/>
    <row r="124" ht="15" customHeight="1" x14ac:dyDescent="0.35"/>
    <row r="125" ht="15" customHeight="1" x14ac:dyDescent="0.35"/>
    <row r="126" ht="15" customHeight="1" x14ac:dyDescent="0.35"/>
    <row r="127" ht="15" customHeight="1" x14ac:dyDescent="0.35"/>
    <row r="128" ht="15" customHeight="1" x14ac:dyDescent="0.35"/>
    <row r="129" ht="15" customHeight="1" x14ac:dyDescent="0.35"/>
    <row r="130" ht="15" customHeight="1" x14ac:dyDescent="0.35"/>
    <row r="131" ht="15" customHeight="1" x14ac:dyDescent="0.35"/>
    <row r="132" ht="15" customHeight="1" x14ac:dyDescent="0.35"/>
    <row r="133" ht="15" customHeight="1" x14ac:dyDescent="0.35"/>
    <row r="134" ht="15" customHeight="1" x14ac:dyDescent="0.35"/>
    <row r="135" ht="15" customHeight="1" x14ac:dyDescent="0.35"/>
  </sheetData>
  <mergeCells count="2">
    <mergeCell ref="A1:H1"/>
    <mergeCell ref="A2:B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CA6F3-E76A-413C-BEFE-DEA2BED3446F}">
  <dimension ref="A1:S214"/>
  <sheetViews>
    <sheetView workbookViewId="0">
      <pane ySplit="2" topLeftCell="A19" activePane="bottomLeft" state="frozen"/>
      <selection pane="bottomLeft" activeCell="D12" sqref="D12"/>
    </sheetView>
  </sheetViews>
  <sheetFormatPr baseColWidth="10" defaultColWidth="8.7265625" defaultRowHeight="14.5" x14ac:dyDescent="0.35"/>
  <cols>
    <col min="1" max="1" width="7.1796875" style="1" customWidth="1"/>
    <col min="2" max="2" width="42.7265625" customWidth="1"/>
    <col min="3" max="8" width="13.54296875" customWidth="1"/>
    <col min="10" max="10" width="7.81640625" style="1" customWidth="1"/>
    <col min="13" max="13" width="11.7265625" customWidth="1"/>
    <col min="14" max="14" width="11.81640625" customWidth="1"/>
  </cols>
  <sheetData>
    <row r="1" spans="1:15" ht="40" customHeight="1" x14ac:dyDescent="0.35">
      <c r="A1" s="331" t="s">
        <v>45</v>
      </c>
      <c r="B1" s="331"/>
      <c r="C1" s="331"/>
      <c r="D1" s="331"/>
      <c r="E1" s="331"/>
      <c r="F1" s="331"/>
      <c r="G1" s="331"/>
      <c r="H1" s="331"/>
    </row>
    <row r="2" spans="1:15" ht="22" customHeight="1" x14ac:dyDescent="0.35">
      <c r="A2" s="334" t="s">
        <v>97</v>
      </c>
      <c r="B2" s="334"/>
      <c r="C2" s="46" t="s">
        <v>0</v>
      </c>
      <c r="D2" s="46" t="s">
        <v>1</v>
      </c>
      <c r="E2" s="46" t="s">
        <v>2</v>
      </c>
      <c r="F2" s="46" t="s">
        <v>3</v>
      </c>
      <c r="G2" s="46" t="s">
        <v>4</v>
      </c>
      <c r="H2" s="47" t="s">
        <v>27</v>
      </c>
      <c r="I2" s="46" t="s">
        <v>31</v>
      </c>
      <c r="J2" s="46" t="s">
        <v>33</v>
      </c>
    </row>
    <row r="3" spans="1:15" x14ac:dyDescent="0.35">
      <c r="A3" s="66">
        <v>4200</v>
      </c>
      <c r="B3" s="79" t="s">
        <v>15</v>
      </c>
      <c r="C3" s="61"/>
      <c r="D3" s="61"/>
      <c r="E3" s="61"/>
      <c r="F3" s="61"/>
      <c r="G3" s="61"/>
      <c r="H3" s="61"/>
    </row>
    <row r="4" spans="1:15" ht="15" customHeight="1" x14ac:dyDescent="0.35">
      <c r="A4" s="71">
        <v>4200</v>
      </c>
      <c r="B4" s="54" t="s">
        <v>15</v>
      </c>
      <c r="C4" s="55">
        <f>SUM(C5:C36)</f>
        <v>378</v>
      </c>
      <c r="D4" s="55">
        <f>SUM(D5:D36)</f>
        <v>0</v>
      </c>
      <c r="E4" s="55">
        <f>SUM(E5:E36)</f>
        <v>2384.3000000000002</v>
      </c>
      <c r="F4" s="55">
        <f>SUM(F5:F36)</f>
        <v>18165.18</v>
      </c>
      <c r="G4" s="55">
        <f>SUM(G5:G36)</f>
        <v>0</v>
      </c>
      <c r="H4" s="56">
        <f>SUM(C4:G4)</f>
        <v>20927.48</v>
      </c>
      <c r="K4" s="46" t="s">
        <v>134</v>
      </c>
      <c r="L4" s="46" t="s">
        <v>135</v>
      </c>
    </row>
    <row r="5" spans="1:15" ht="15" customHeight="1" x14ac:dyDescent="0.35">
      <c r="A5" s="3">
        <v>1</v>
      </c>
      <c r="B5" s="72" t="s">
        <v>70</v>
      </c>
      <c r="C5" s="92"/>
      <c r="D5" s="92"/>
      <c r="E5" s="92">
        <v>1560</v>
      </c>
      <c r="F5" s="92"/>
      <c r="G5" s="92"/>
      <c r="H5" s="91"/>
      <c r="I5" s="78">
        <v>44960</v>
      </c>
    </row>
    <row r="6" spans="1:15" ht="15" customHeight="1" x14ac:dyDescent="0.35">
      <c r="A6" s="3">
        <v>2</v>
      </c>
      <c r="B6" s="72" t="s">
        <v>71</v>
      </c>
      <c r="C6" s="92"/>
      <c r="D6" s="92"/>
      <c r="E6" s="92">
        <v>316</v>
      </c>
      <c r="F6" s="92"/>
      <c r="G6" s="92"/>
      <c r="H6" s="91"/>
      <c r="I6" s="232">
        <v>44970</v>
      </c>
      <c r="J6" s="3"/>
    </row>
    <row r="7" spans="1:15" ht="15" customHeight="1" x14ac:dyDescent="0.35">
      <c r="A7" s="3">
        <v>3</v>
      </c>
      <c r="B7" s="72" t="s">
        <v>183</v>
      </c>
      <c r="C7" s="92"/>
      <c r="D7" s="92"/>
      <c r="E7" s="92"/>
      <c r="F7" s="286">
        <v>410.4</v>
      </c>
      <c r="G7" s="92"/>
      <c r="H7" s="91"/>
      <c r="I7" s="232">
        <v>45037</v>
      </c>
      <c r="J7" s="3"/>
      <c r="K7" t="s">
        <v>114</v>
      </c>
      <c r="N7" s="297" t="s">
        <v>222</v>
      </c>
      <c r="O7" s="298"/>
    </row>
    <row r="8" spans="1:15" ht="15" customHeight="1" x14ac:dyDescent="0.35">
      <c r="A8" s="3">
        <v>4</v>
      </c>
      <c r="B8" s="72" t="s">
        <v>184</v>
      </c>
      <c r="C8" s="92"/>
      <c r="D8" s="92"/>
      <c r="E8" s="92"/>
      <c r="F8" s="286">
        <v>892.4</v>
      </c>
      <c r="G8" s="92"/>
      <c r="H8" s="91"/>
      <c r="I8" s="232">
        <v>45037</v>
      </c>
      <c r="J8" s="3"/>
      <c r="N8" s="297" t="s">
        <v>222</v>
      </c>
      <c r="O8" s="298"/>
    </row>
    <row r="9" spans="1:15" ht="15" customHeight="1" x14ac:dyDescent="0.35">
      <c r="A9" s="3">
        <v>5</v>
      </c>
      <c r="B9" s="72" t="s">
        <v>185</v>
      </c>
      <c r="C9" s="92"/>
      <c r="D9" s="92"/>
      <c r="E9" s="92"/>
      <c r="F9" s="286">
        <v>550</v>
      </c>
      <c r="G9" s="92"/>
      <c r="H9" s="91"/>
      <c r="I9" s="232">
        <v>45041</v>
      </c>
      <c r="J9" s="3"/>
      <c r="N9" s="297" t="s">
        <v>222</v>
      </c>
      <c r="O9" s="298"/>
    </row>
    <row r="10" spans="1:15" ht="15" customHeight="1" x14ac:dyDescent="0.35">
      <c r="A10" s="3">
        <v>6</v>
      </c>
      <c r="B10" s="72" t="s">
        <v>113</v>
      </c>
      <c r="C10" s="92"/>
      <c r="D10" s="92"/>
      <c r="E10" s="92"/>
      <c r="F10" s="92">
        <v>1838</v>
      </c>
      <c r="G10" s="92"/>
      <c r="H10" s="91"/>
      <c r="I10" s="232">
        <v>45056</v>
      </c>
      <c r="J10" s="3"/>
    </row>
    <row r="11" spans="1:15" ht="15" customHeight="1" x14ac:dyDescent="0.35">
      <c r="A11" s="3">
        <v>7</v>
      </c>
      <c r="B11" s="72" t="s">
        <v>100</v>
      </c>
      <c r="C11" s="289">
        <v>378</v>
      </c>
      <c r="D11" s="92"/>
      <c r="E11" s="92"/>
      <c r="F11" s="92"/>
      <c r="G11" s="92"/>
      <c r="H11" s="91"/>
      <c r="I11" s="232">
        <v>45058</v>
      </c>
      <c r="J11" s="3"/>
      <c r="N11" s="299" t="s">
        <v>223</v>
      </c>
      <c r="O11" s="298"/>
    </row>
    <row r="12" spans="1:15" ht="15" customHeight="1" x14ac:dyDescent="0.35">
      <c r="A12" s="3">
        <v>8</v>
      </c>
      <c r="B12" s="72" t="s">
        <v>99</v>
      </c>
      <c r="C12" s="92"/>
      <c r="D12" s="92"/>
      <c r="E12" s="92"/>
      <c r="F12" s="92">
        <v>299.39999999999998</v>
      </c>
      <c r="G12" s="92"/>
      <c r="H12" s="91"/>
      <c r="I12" s="232">
        <v>45078</v>
      </c>
      <c r="J12" s="3"/>
    </row>
    <row r="13" spans="1:15" ht="15" customHeight="1" x14ac:dyDescent="0.35">
      <c r="A13" s="3">
        <v>9</v>
      </c>
      <c r="B13" s="72" t="s">
        <v>116</v>
      </c>
      <c r="C13" s="92"/>
      <c r="D13" s="92"/>
      <c r="E13" s="92"/>
      <c r="F13" s="290">
        <v>586.79999999999995</v>
      </c>
      <c r="G13" s="92"/>
      <c r="H13" s="91"/>
      <c r="I13" s="232">
        <v>45076</v>
      </c>
      <c r="J13" s="3"/>
      <c r="N13" s="300" t="s">
        <v>224</v>
      </c>
      <c r="O13" s="298"/>
    </row>
    <row r="14" spans="1:15" ht="15" customHeight="1" x14ac:dyDescent="0.35">
      <c r="A14" s="3">
        <v>10</v>
      </c>
      <c r="B14" s="72" t="s">
        <v>117</v>
      </c>
      <c r="C14" s="92"/>
      <c r="D14" s="92"/>
      <c r="E14" s="92"/>
      <c r="F14" s="290">
        <v>913.5</v>
      </c>
      <c r="G14" s="92"/>
      <c r="H14" s="91"/>
      <c r="I14" s="232">
        <v>45077</v>
      </c>
      <c r="J14" s="3"/>
      <c r="N14" s="300" t="s">
        <v>224</v>
      </c>
      <c r="O14" s="298"/>
    </row>
    <row r="15" spans="1:15" ht="15" customHeight="1" x14ac:dyDescent="0.35">
      <c r="A15" s="3">
        <v>11</v>
      </c>
      <c r="B15" s="72" t="s">
        <v>118</v>
      </c>
      <c r="C15" s="92"/>
      <c r="D15" s="92"/>
      <c r="E15" s="92"/>
      <c r="F15" s="290">
        <v>89.8</v>
      </c>
      <c r="G15" s="92"/>
      <c r="H15" s="91"/>
      <c r="I15" s="232">
        <v>45077</v>
      </c>
      <c r="J15" s="3"/>
      <c r="N15" s="300" t="s">
        <v>224</v>
      </c>
      <c r="O15" s="298"/>
    </row>
    <row r="16" spans="1:15" ht="15" customHeight="1" x14ac:dyDescent="0.35">
      <c r="A16" s="3">
        <v>12</v>
      </c>
      <c r="B16" s="72" t="s">
        <v>102</v>
      </c>
      <c r="C16" s="92"/>
      <c r="D16" s="92"/>
      <c r="E16" s="92"/>
      <c r="F16" s="92">
        <v>169.5</v>
      </c>
      <c r="G16" s="92"/>
      <c r="H16" s="91"/>
      <c r="I16" s="232">
        <v>45085</v>
      </c>
      <c r="J16" s="3"/>
    </row>
    <row r="17" spans="1:15" ht="15" customHeight="1" x14ac:dyDescent="0.35">
      <c r="A17" s="3">
        <v>13</v>
      </c>
      <c r="B17" s="72" t="s">
        <v>119</v>
      </c>
      <c r="C17" s="92"/>
      <c r="D17" s="92"/>
      <c r="E17" s="92"/>
      <c r="F17" s="92">
        <v>10388</v>
      </c>
      <c r="G17" s="92"/>
      <c r="H17" s="91"/>
      <c r="I17" s="232">
        <v>45091</v>
      </c>
      <c r="J17" s="3"/>
    </row>
    <row r="18" spans="1:15" ht="15" customHeight="1" x14ac:dyDescent="0.35">
      <c r="A18" s="3">
        <v>14</v>
      </c>
      <c r="B18" s="72" t="s">
        <v>162</v>
      </c>
      <c r="C18" s="92"/>
      <c r="D18" s="92"/>
      <c r="E18" s="92"/>
      <c r="F18" s="291">
        <v>239.48</v>
      </c>
      <c r="G18" s="92"/>
      <c r="H18" s="91"/>
      <c r="I18" s="232">
        <v>45108</v>
      </c>
      <c r="J18" s="3"/>
      <c r="K18" t="s">
        <v>163</v>
      </c>
      <c r="N18" s="301" t="s">
        <v>225</v>
      </c>
      <c r="O18" s="298"/>
    </row>
    <row r="19" spans="1:15" ht="15" customHeight="1" x14ac:dyDescent="0.35">
      <c r="A19" s="3">
        <v>15</v>
      </c>
      <c r="B19" s="72" t="s">
        <v>166</v>
      </c>
      <c r="C19" s="92"/>
      <c r="D19" s="92"/>
      <c r="E19" s="92"/>
      <c r="F19" s="291">
        <v>22.9</v>
      </c>
      <c r="G19" s="92"/>
      <c r="H19" s="91"/>
      <c r="I19" s="232">
        <v>45076</v>
      </c>
      <c r="J19" s="3"/>
      <c r="K19" t="s">
        <v>165</v>
      </c>
      <c r="N19" s="301" t="s">
        <v>225</v>
      </c>
      <c r="O19" s="298"/>
    </row>
    <row r="20" spans="1:15" ht="15" customHeight="1" x14ac:dyDescent="0.35">
      <c r="A20" s="3">
        <v>16</v>
      </c>
      <c r="B20" s="72" t="s">
        <v>167</v>
      </c>
      <c r="C20" s="92"/>
      <c r="D20" s="92"/>
      <c r="E20" s="92"/>
      <c r="F20" s="291">
        <v>413.5</v>
      </c>
      <c r="G20" s="92"/>
      <c r="H20" s="91"/>
      <c r="I20" s="232">
        <v>45079</v>
      </c>
      <c r="J20" s="3"/>
      <c r="K20" t="s">
        <v>165</v>
      </c>
      <c r="N20" s="301" t="s">
        <v>225</v>
      </c>
      <c r="O20" s="298"/>
    </row>
    <row r="21" spans="1:15" ht="15" customHeight="1" x14ac:dyDescent="0.35">
      <c r="A21" s="3">
        <v>17</v>
      </c>
      <c r="B21" s="72" t="s">
        <v>168</v>
      </c>
      <c r="C21" s="92"/>
      <c r="D21" s="92"/>
      <c r="E21" s="92"/>
      <c r="F21" s="291">
        <v>178.5</v>
      </c>
      <c r="G21" s="92"/>
      <c r="H21" s="91"/>
      <c r="I21" s="232">
        <v>45070</v>
      </c>
      <c r="J21" s="3"/>
      <c r="K21" t="s">
        <v>165</v>
      </c>
      <c r="N21" s="301" t="s">
        <v>225</v>
      </c>
      <c r="O21" s="298"/>
    </row>
    <row r="22" spans="1:15" ht="15" customHeight="1" x14ac:dyDescent="0.35">
      <c r="A22" s="3">
        <v>18</v>
      </c>
      <c r="B22" s="72" t="s">
        <v>177</v>
      </c>
      <c r="C22" s="92"/>
      <c r="D22" s="92"/>
      <c r="E22" s="92"/>
      <c r="F22" s="293">
        <v>189</v>
      </c>
      <c r="G22" s="92"/>
      <c r="H22" s="91"/>
      <c r="I22" s="232">
        <v>45129</v>
      </c>
      <c r="J22" s="3"/>
      <c r="K22" t="s">
        <v>176</v>
      </c>
      <c r="N22" s="302" t="s">
        <v>226</v>
      </c>
      <c r="O22" s="298"/>
    </row>
    <row r="23" spans="1:15" ht="15" customHeight="1" x14ac:dyDescent="0.35">
      <c r="A23" s="3">
        <v>19</v>
      </c>
      <c r="B23" s="72" t="s">
        <v>148</v>
      </c>
      <c r="C23" s="92"/>
      <c r="D23" s="92"/>
      <c r="E23" s="92"/>
      <c r="F23" s="92">
        <v>500</v>
      </c>
      <c r="G23" s="92"/>
      <c r="H23" s="91"/>
      <c r="I23" s="232">
        <v>45156</v>
      </c>
      <c r="J23" s="3"/>
    </row>
    <row r="24" spans="1:15" ht="15" customHeight="1" x14ac:dyDescent="0.35">
      <c r="A24" s="3">
        <v>20</v>
      </c>
      <c r="B24" s="72" t="s">
        <v>164</v>
      </c>
      <c r="C24" s="92"/>
      <c r="D24" s="92"/>
      <c r="E24" s="92"/>
      <c r="F24" s="291">
        <v>199</v>
      </c>
      <c r="G24" s="92"/>
      <c r="H24" s="91"/>
      <c r="I24" s="232">
        <v>45220</v>
      </c>
      <c r="J24" s="3"/>
      <c r="K24" t="s">
        <v>169</v>
      </c>
      <c r="N24" s="301" t="s">
        <v>225</v>
      </c>
      <c r="O24" s="298"/>
    </row>
    <row r="25" spans="1:15" ht="15" customHeight="1" x14ac:dyDescent="0.35">
      <c r="A25" s="3">
        <v>21</v>
      </c>
      <c r="B25" s="72" t="s">
        <v>178</v>
      </c>
      <c r="C25" s="92"/>
      <c r="D25" s="92"/>
      <c r="E25" s="92">
        <v>299</v>
      </c>
      <c r="F25" s="92"/>
      <c r="G25" s="92"/>
      <c r="H25" s="91"/>
      <c r="I25" s="232">
        <v>45241</v>
      </c>
      <c r="J25" s="3"/>
    </row>
    <row r="26" spans="1:15" ht="15" customHeight="1" x14ac:dyDescent="0.35">
      <c r="A26" s="3">
        <v>22</v>
      </c>
      <c r="B26" s="72" t="s">
        <v>159</v>
      </c>
      <c r="C26" s="92"/>
      <c r="D26" s="92"/>
      <c r="E26" s="92"/>
      <c r="F26" s="92">
        <v>285</v>
      </c>
      <c r="G26" s="92"/>
      <c r="H26" s="91"/>
      <c r="I26" s="232">
        <v>45243</v>
      </c>
      <c r="J26" s="3"/>
    </row>
    <row r="27" spans="1:15" ht="15" customHeight="1" x14ac:dyDescent="0.35">
      <c r="A27" s="3">
        <v>23</v>
      </c>
      <c r="B27" s="72" t="s">
        <v>160</v>
      </c>
      <c r="C27" s="92"/>
      <c r="D27" s="92"/>
      <c r="E27" s="92">
        <v>209.3</v>
      </c>
      <c r="F27" s="92"/>
      <c r="G27" s="92"/>
      <c r="H27" s="91"/>
      <c r="I27" s="232">
        <v>45246</v>
      </c>
      <c r="J27" s="3"/>
      <c r="M27" t="s">
        <v>136</v>
      </c>
    </row>
    <row r="28" spans="1:15" ht="15" customHeight="1" x14ac:dyDescent="0.35">
      <c r="A28" s="3"/>
      <c r="B28" s="72"/>
      <c r="C28" s="92"/>
      <c r="D28" s="92"/>
      <c r="E28" s="92"/>
      <c r="F28" s="92"/>
      <c r="G28" s="92"/>
      <c r="H28" s="91"/>
      <c r="I28" s="232"/>
      <c r="J28" s="3"/>
    </row>
    <row r="29" spans="1:15" ht="15" customHeight="1" x14ac:dyDescent="0.35">
      <c r="A29" s="3"/>
      <c r="B29" s="72"/>
      <c r="C29" s="92"/>
      <c r="D29" s="92"/>
      <c r="E29" s="92"/>
      <c r="F29" s="92"/>
      <c r="G29" s="92"/>
      <c r="H29" s="91"/>
      <c r="I29" s="232"/>
      <c r="J29" s="3"/>
    </row>
    <row r="30" spans="1:15" ht="15" customHeight="1" x14ac:dyDescent="0.35">
      <c r="A30" s="3"/>
      <c r="B30" s="72" t="s">
        <v>170</v>
      </c>
      <c r="C30" s="92"/>
      <c r="D30" s="92"/>
      <c r="E30" s="92"/>
      <c r="F30" s="92"/>
      <c r="G30" s="92"/>
      <c r="H30" s="91"/>
      <c r="I30" s="232"/>
      <c r="J30" s="3"/>
    </row>
    <row r="31" spans="1:15" ht="15" customHeight="1" x14ac:dyDescent="0.35">
      <c r="A31" s="3"/>
      <c r="B31" s="72"/>
      <c r="C31" s="92"/>
      <c r="D31" s="92"/>
      <c r="E31" s="92"/>
      <c r="F31" s="92"/>
      <c r="G31" s="92"/>
      <c r="H31" s="91"/>
      <c r="I31" s="232"/>
      <c r="J31" s="3"/>
    </row>
    <row r="32" spans="1:15" ht="15" customHeight="1" x14ac:dyDescent="0.35">
      <c r="A32" s="3"/>
      <c r="B32" s="72"/>
      <c r="C32" s="92"/>
      <c r="D32" s="92"/>
      <c r="E32" s="92"/>
      <c r="F32" s="92"/>
      <c r="G32" s="92"/>
      <c r="H32" s="91"/>
      <c r="I32" s="232"/>
      <c r="J32" s="3"/>
    </row>
    <row r="33" spans="1:10" ht="15" customHeight="1" x14ac:dyDescent="0.35">
      <c r="A33" s="3"/>
      <c r="B33" s="72"/>
      <c r="C33" s="92"/>
      <c r="D33" s="92"/>
      <c r="E33" s="92"/>
      <c r="F33" s="92"/>
      <c r="G33" s="92"/>
      <c r="H33" s="91"/>
      <c r="I33" s="232"/>
      <c r="J33" s="3"/>
    </row>
    <row r="34" spans="1:10" ht="15" customHeight="1" x14ac:dyDescent="0.35">
      <c r="A34" s="3"/>
      <c r="B34" s="72"/>
      <c r="C34" s="92"/>
      <c r="D34" s="92"/>
      <c r="E34" s="92"/>
      <c r="F34" s="92"/>
      <c r="G34" s="92"/>
      <c r="H34" s="91"/>
      <c r="I34" s="232"/>
      <c r="J34" s="3"/>
    </row>
    <row r="35" spans="1:10" ht="15" customHeight="1" x14ac:dyDescent="0.35">
      <c r="A35" s="3"/>
      <c r="B35" s="72"/>
      <c r="C35" s="92"/>
      <c r="D35" s="92"/>
      <c r="E35" s="92"/>
      <c r="F35" s="92"/>
      <c r="G35" s="92"/>
      <c r="H35" s="91"/>
      <c r="I35" s="232"/>
      <c r="J35" s="3"/>
    </row>
    <row r="36" spans="1:10" ht="15" customHeight="1" x14ac:dyDescent="0.35">
      <c r="A36" s="62"/>
      <c r="B36" s="102"/>
      <c r="C36" s="93"/>
      <c r="D36" s="93"/>
      <c r="E36" s="93"/>
      <c r="F36" s="93"/>
      <c r="G36" s="93"/>
      <c r="H36" s="69"/>
    </row>
    <row r="37" spans="1:10" ht="15" customHeight="1" x14ac:dyDescent="0.35">
      <c r="A37" s="66">
        <v>4300</v>
      </c>
      <c r="B37" s="70" t="s">
        <v>51</v>
      </c>
      <c r="C37" s="60"/>
      <c r="D37" s="60"/>
      <c r="E37" s="60"/>
      <c r="F37" s="60"/>
      <c r="G37" s="60"/>
      <c r="H37" s="60"/>
    </row>
    <row r="38" spans="1:10" ht="15" customHeight="1" x14ac:dyDescent="0.35">
      <c r="A38" s="71">
        <v>4300</v>
      </c>
      <c r="B38" s="54" t="s">
        <v>51</v>
      </c>
      <c r="C38" s="67">
        <f>SUM(C39:C40)</f>
        <v>0</v>
      </c>
      <c r="D38" s="67">
        <f>SUM(D39:D40)</f>
        <v>0</v>
      </c>
      <c r="E38" s="67">
        <f>SUM(E39:E40)</f>
        <v>0</v>
      </c>
      <c r="F38" s="67">
        <f>SUM(F39:F40)</f>
        <v>0</v>
      </c>
      <c r="G38" s="67">
        <f>SUM(G39:G40)</f>
        <v>0</v>
      </c>
      <c r="H38" s="56">
        <f>SUM(C38:G38)</f>
        <v>0</v>
      </c>
      <c r="J38" s="1" t="s">
        <v>170</v>
      </c>
    </row>
    <row r="39" spans="1:10" ht="15" customHeight="1" x14ac:dyDescent="0.35">
      <c r="A39" s="3"/>
      <c r="B39" s="112"/>
      <c r="C39" s="114"/>
      <c r="D39" s="114"/>
      <c r="E39" s="114"/>
      <c r="F39" s="114"/>
      <c r="G39" s="114"/>
      <c r="H39" s="115"/>
      <c r="I39" s="78"/>
    </row>
    <row r="40" spans="1:10" ht="15" customHeight="1" x14ac:dyDescent="0.35">
      <c r="A40" s="64"/>
      <c r="B40" s="113"/>
      <c r="C40" s="69"/>
      <c r="D40" s="69"/>
      <c r="E40" s="69"/>
      <c r="F40" s="69"/>
      <c r="G40" s="69"/>
      <c r="H40" s="116"/>
    </row>
    <row r="41" spans="1:10" ht="15" customHeight="1" x14ac:dyDescent="0.35">
      <c r="A41" s="96">
        <v>6300</v>
      </c>
      <c r="B41" s="70" t="s">
        <v>52</v>
      </c>
      <c r="C41" s="57"/>
      <c r="D41" s="57"/>
      <c r="E41" s="57"/>
      <c r="F41" s="57"/>
      <c r="G41" s="57"/>
      <c r="H41" s="57"/>
    </row>
    <row r="42" spans="1:10" ht="15" customHeight="1" x14ac:dyDescent="0.35">
      <c r="A42" s="53">
        <v>6300</v>
      </c>
      <c r="B42" s="54" t="s">
        <v>52</v>
      </c>
      <c r="C42" s="76">
        <f t="shared" ref="C42:D42" si="0">SUM(C43:C54)</f>
        <v>0</v>
      </c>
      <c r="D42" s="76">
        <f t="shared" si="0"/>
        <v>0</v>
      </c>
      <c r="E42" s="76">
        <f>SUM(E43:E54)</f>
        <v>6226</v>
      </c>
      <c r="F42" s="76">
        <f t="shared" ref="F42:G42" si="1">SUM(F43:F54)</f>
        <v>40000</v>
      </c>
      <c r="G42" s="76">
        <f t="shared" si="1"/>
        <v>0</v>
      </c>
      <c r="H42" s="56">
        <f>SUM(C42:G42)</f>
        <v>46226</v>
      </c>
    </row>
    <row r="43" spans="1:10" ht="15" customHeight="1" x14ac:dyDescent="0.35">
      <c r="A43" s="282">
        <v>1</v>
      </c>
      <c r="B43" s="109" t="s">
        <v>73</v>
      </c>
      <c r="C43" s="111"/>
      <c r="D43" s="111"/>
      <c r="E43" s="111">
        <v>960</v>
      </c>
      <c r="F43" s="111"/>
      <c r="G43" s="111"/>
      <c r="H43" s="103"/>
      <c r="I43" s="78">
        <v>45005</v>
      </c>
    </row>
    <row r="44" spans="1:10" ht="15" customHeight="1" x14ac:dyDescent="0.35">
      <c r="A44" s="283">
        <v>2</v>
      </c>
      <c r="B44" s="72" t="s">
        <v>80</v>
      </c>
      <c r="C44" s="92"/>
      <c r="D44" s="92"/>
      <c r="E44" s="92">
        <v>720</v>
      </c>
      <c r="F44" s="92"/>
      <c r="G44" s="92"/>
      <c r="H44" s="104"/>
      <c r="I44" s="78">
        <v>45036</v>
      </c>
    </row>
    <row r="45" spans="1:10" ht="15" customHeight="1" x14ac:dyDescent="0.35">
      <c r="A45" s="283">
        <v>3</v>
      </c>
      <c r="B45" s="72" t="s">
        <v>95</v>
      </c>
      <c r="C45" s="92"/>
      <c r="D45" s="92"/>
      <c r="E45" s="92">
        <v>1200</v>
      </c>
      <c r="F45" s="92"/>
      <c r="G45" s="92"/>
      <c r="H45" s="104"/>
      <c r="I45" s="78">
        <v>45036</v>
      </c>
    </row>
    <row r="46" spans="1:10" ht="15" customHeight="1" x14ac:dyDescent="0.35">
      <c r="A46" s="283">
        <v>4</v>
      </c>
      <c r="B46" s="72" t="s">
        <v>96</v>
      </c>
      <c r="C46" s="92"/>
      <c r="D46" s="92"/>
      <c r="E46" s="92">
        <v>720</v>
      </c>
      <c r="F46" s="92"/>
      <c r="G46" s="92"/>
      <c r="H46" s="104"/>
      <c r="I46" s="78">
        <v>45076</v>
      </c>
    </row>
    <row r="47" spans="1:10" ht="15" customHeight="1" x14ac:dyDescent="0.35">
      <c r="A47" s="283">
        <v>5</v>
      </c>
      <c r="B47" s="72" t="s">
        <v>103</v>
      </c>
      <c r="C47" s="92"/>
      <c r="D47" s="92"/>
      <c r="E47" s="92"/>
      <c r="F47" s="92">
        <v>40000</v>
      </c>
      <c r="G47" s="92"/>
      <c r="H47" s="104"/>
      <c r="I47" s="78">
        <v>45100</v>
      </c>
    </row>
    <row r="48" spans="1:10" ht="15" customHeight="1" x14ac:dyDescent="0.35">
      <c r="A48" s="283">
        <v>6</v>
      </c>
      <c r="B48" s="72" t="s">
        <v>143</v>
      </c>
      <c r="C48" s="92"/>
      <c r="D48" s="92"/>
      <c r="E48" s="92">
        <v>263</v>
      </c>
      <c r="F48" s="92"/>
      <c r="G48" s="92"/>
      <c r="H48" s="104"/>
      <c r="I48" s="78">
        <v>45219</v>
      </c>
    </row>
    <row r="49" spans="1:9" ht="15" customHeight="1" x14ac:dyDescent="0.35">
      <c r="A49" s="283">
        <v>7</v>
      </c>
      <c r="B49" s="72" t="s">
        <v>144</v>
      </c>
      <c r="C49" s="92"/>
      <c r="D49" s="92"/>
      <c r="E49" s="92">
        <v>1050</v>
      </c>
      <c r="F49" s="92"/>
      <c r="G49" s="92"/>
      <c r="H49" s="104"/>
      <c r="I49" s="78">
        <v>45250</v>
      </c>
    </row>
    <row r="50" spans="1:9" ht="15" customHeight="1" x14ac:dyDescent="0.35">
      <c r="A50" s="283">
        <v>8</v>
      </c>
      <c r="B50" s="72" t="s">
        <v>145</v>
      </c>
      <c r="C50" s="92"/>
      <c r="D50" s="92"/>
      <c r="E50" s="92">
        <v>1313</v>
      </c>
      <c r="F50" s="92"/>
      <c r="G50" s="92"/>
      <c r="H50" s="106"/>
      <c r="I50" s="78">
        <v>45280</v>
      </c>
    </row>
    <row r="51" spans="1:9" ht="15" customHeight="1" x14ac:dyDescent="0.35">
      <c r="A51" s="105"/>
      <c r="B51" s="72"/>
      <c r="C51" s="92"/>
      <c r="D51" s="92"/>
      <c r="E51" s="92"/>
      <c r="F51" s="92"/>
      <c r="G51" s="92"/>
      <c r="H51" s="106"/>
      <c r="I51" s="78"/>
    </row>
    <row r="52" spans="1:9" ht="15" customHeight="1" x14ac:dyDescent="0.35">
      <c r="A52" s="105"/>
      <c r="B52" s="72"/>
      <c r="C52" s="92"/>
      <c r="D52" s="92"/>
      <c r="E52" s="92"/>
      <c r="F52" s="92"/>
      <c r="G52" s="92"/>
      <c r="H52" s="106"/>
      <c r="I52" s="78"/>
    </row>
    <row r="53" spans="1:9" ht="15" customHeight="1" x14ac:dyDescent="0.35">
      <c r="A53" s="105"/>
      <c r="B53" s="72"/>
      <c r="C53" s="92"/>
      <c r="D53" s="92"/>
      <c r="E53" s="92"/>
      <c r="F53" s="92"/>
      <c r="G53" s="92"/>
      <c r="H53" s="106"/>
      <c r="I53" s="78"/>
    </row>
    <row r="54" spans="1:9" ht="15" customHeight="1" x14ac:dyDescent="0.35">
      <c r="A54" s="107"/>
      <c r="B54" s="110"/>
      <c r="C54" s="93"/>
      <c r="D54" s="93"/>
      <c r="E54" s="93"/>
      <c r="F54" s="93"/>
      <c r="G54" s="93"/>
      <c r="H54" s="108"/>
      <c r="I54" s="78"/>
    </row>
    <row r="55" spans="1:9" ht="15" customHeight="1" x14ac:dyDescent="0.35">
      <c r="A55" s="66">
        <v>7400</v>
      </c>
      <c r="B55" s="79" t="s">
        <v>11</v>
      </c>
      <c r="C55" s="57"/>
      <c r="D55" s="57"/>
      <c r="E55" s="57"/>
      <c r="F55" s="57"/>
      <c r="G55" s="57"/>
      <c r="H55" s="60"/>
    </row>
    <row r="56" spans="1:9" ht="15" customHeight="1" x14ac:dyDescent="0.35">
      <c r="A56" s="87">
        <v>7400</v>
      </c>
      <c r="B56" s="54" t="s">
        <v>11</v>
      </c>
      <c r="C56" s="88">
        <f>SUM(C57:C68)</f>
        <v>28012.690000000002</v>
      </c>
      <c r="D56" s="88">
        <f>SUM(D57:D68)</f>
        <v>0</v>
      </c>
      <c r="E56" s="88">
        <f>SUM(E57:E68)</f>
        <v>0</v>
      </c>
      <c r="F56" s="88">
        <f>SUM(F57:F68)</f>
        <v>0</v>
      </c>
      <c r="G56" s="88">
        <f>SUM(G57:G68)</f>
        <v>0</v>
      </c>
      <c r="H56" s="89">
        <f>SUM(C56:G56)</f>
        <v>28012.690000000002</v>
      </c>
    </row>
    <row r="57" spans="1:9" ht="15" customHeight="1" x14ac:dyDescent="0.35">
      <c r="A57" s="284">
        <v>1</v>
      </c>
      <c r="B57" s="129" t="s">
        <v>104</v>
      </c>
      <c r="C57" s="68">
        <v>1027.9100000000001</v>
      </c>
      <c r="D57" s="111"/>
      <c r="E57" s="111"/>
      <c r="F57" s="111"/>
      <c r="G57" s="111"/>
      <c r="H57" s="121"/>
      <c r="I57" s="78">
        <v>45089</v>
      </c>
    </row>
    <row r="58" spans="1:9" ht="15" customHeight="1" x14ac:dyDescent="0.35">
      <c r="A58" s="117">
        <v>2</v>
      </c>
      <c r="B58" s="129" t="s">
        <v>105</v>
      </c>
      <c r="C58" s="68">
        <v>531.87</v>
      </c>
      <c r="D58" s="92"/>
      <c r="E58" s="92"/>
      <c r="F58" s="92"/>
      <c r="G58" s="92"/>
      <c r="H58" s="122"/>
      <c r="I58" s="78">
        <v>45089</v>
      </c>
    </row>
    <row r="59" spans="1:9" ht="15" customHeight="1" x14ac:dyDescent="0.35">
      <c r="A59" s="117">
        <v>3</v>
      </c>
      <c r="B59" s="72" t="s">
        <v>106</v>
      </c>
      <c r="C59" s="92">
        <v>400.57</v>
      </c>
      <c r="D59" s="92"/>
      <c r="E59" s="92"/>
      <c r="F59" s="92"/>
      <c r="G59" s="92"/>
      <c r="H59" s="122"/>
      <c r="I59" s="78">
        <v>45089</v>
      </c>
    </row>
    <row r="60" spans="1:9" ht="15" customHeight="1" x14ac:dyDescent="0.35">
      <c r="A60" s="117">
        <v>4</v>
      </c>
      <c r="B60" s="72" t="s">
        <v>107</v>
      </c>
      <c r="C60" s="92">
        <v>657.34</v>
      </c>
      <c r="D60" s="92"/>
      <c r="E60" s="92"/>
      <c r="F60" s="92"/>
      <c r="G60" s="92"/>
      <c r="H60" s="122"/>
      <c r="I60" s="78">
        <v>45089</v>
      </c>
    </row>
    <row r="61" spans="1:9" ht="15" customHeight="1" x14ac:dyDescent="0.35">
      <c r="A61" s="117">
        <v>5</v>
      </c>
      <c r="B61" s="72" t="s">
        <v>108</v>
      </c>
      <c r="C61" s="92">
        <v>1185</v>
      </c>
      <c r="D61" s="92"/>
      <c r="E61" s="92"/>
      <c r="F61" s="92"/>
      <c r="G61" s="92"/>
      <c r="H61" s="122"/>
      <c r="I61" s="78">
        <v>45133</v>
      </c>
    </row>
    <row r="62" spans="1:9" ht="15" customHeight="1" x14ac:dyDescent="0.35">
      <c r="A62" s="117">
        <v>6</v>
      </c>
      <c r="B62" s="72" t="s">
        <v>179</v>
      </c>
      <c r="C62" s="92">
        <v>2775</v>
      </c>
      <c r="D62" s="92"/>
      <c r="E62" s="92"/>
      <c r="F62" s="92"/>
      <c r="G62" s="92"/>
      <c r="H62" s="122"/>
      <c r="I62" s="78">
        <v>45229</v>
      </c>
    </row>
    <row r="63" spans="1:9" ht="15" customHeight="1" x14ac:dyDescent="0.35">
      <c r="A63" s="117">
        <v>7</v>
      </c>
      <c r="B63" s="72" t="s">
        <v>137</v>
      </c>
      <c r="C63" s="92">
        <v>15600</v>
      </c>
      <c r="D63" s="92"/>
      <c r="E63" s="92"/>
      <c r="F63" s="92"/>
      <c r="G63" s="92"/>
      <c r="H63" s="122"/>
      <c r="I63" s="78">
        <v>45247</v>
      </c>
    </row>
    <row r="64" spans="1:9" ht="15" customHeight="1" x14ac:dyDescent="0.35">
      <c r="A64" s="117">
        <v>8</v>
      </c>
      <c r="B64" s="72" t="s">
        <v>141</v>
      </c>
      <c r="C64" s="92">
        <v>5835</v>
      </c>
      <c r="D64" s="92"/>
      <c r="E64" s="92"/>
      <c r="F64" s="92"/>
      <c r="G64" s="92"/>
      <c r="H64" s="122"/>
      <c r="I64" s="78">
        <v>45267</v>
      </c>
    </row>
    <row r="65" spans="1:9" ht="15" customHeight="1" x14ac:dyDescent="0.35">
      <c r="A65" s="117"/>
      <c r="B65" s="72"/>
      <c r="C65" s="119"/>
      <c r="D65" s="92"/>
      <c r="E65" s="92"/>
      <c r="F65" s="92"/>
      <c r="G65" s="92"/>
      <c r="H65" s="122"/>
      <c r="I65" s="78"/>
    </row>
    <row r="66" spans="1:9" ht="15" customHeight="1" x14ac:dyDescent="0.35">
      <c r="A66" s="117"/>
      <c r="B66" s="72"/>
      <c r="C66" s="119"/>
      <c r="D66" s="92"/>
      <c r="E66" s="92"/>
      <c r="F66" s="92"/>
      <c r="G66" s="92"/>
      <c r="H66" s="122"/>
      <c r="I66" s="78"/>
    </row>
    <row r="67" spans="1:9" ht="15" customHeight="1" x14ac:dyDescent="0.35">
      <c r="A67" s="117"/>
      <c r="B67" s="203"/>
      <c r="C67" s="5"/>
      <c r="D67" s="92"/>
      <c r="E67" s="92"/>
      <c r="F67" s="92"/>
      <c r="G67" s="92"/>
      <c r="H67" s="122"/>
      <c r="I67" s="78"/>
    </row>
    <row r="68" spans="1:9" ht="15" customHeight="1" x14ac:dyDescent="0.35">
      <c r="A68" s="118"/>
      <c r="B68" s="74"/>
      <c r="C68" s="120"/>
      <c r="D68" s="93"/>
      <c r="E68" s="93"/>
      <c r="F68" s="93"/>
      <c r="G68" s="93"/>
      <c r="H68" s="123"/>
    </row>
    <row r="69" spans="1:9" ht="15" customHeight="1" x14ac:dyDescent="0.35">
      <c r="A69" s="66">
        <v>7420</v>
      </c>
      <c r="B69" s="79" t="s">
        <v>19</v>
      </c>
      <c r="C69" s="57"/>
      <c r="D69" s="57"/>
      <c r="E69" s="57"/>
      <c r="F69" s="57"/>
      <c r="G69" s="57"/>
      <c r="H69" s="60"/>
    </row>
    <row r="70" spans="1:9" ht="15" customHeight="1" x14ac:dyDescent="0.35">
      <c r="A70" s="53">
        <v>7420</v>
      </c>
      <c r="B70" s="54" t="s">
        <v>19</v>
      </c>
      <c r="C70" s="86">
        <f>SUM(C71:C78)</f>
        <v>27589.86</v>
      </c>
      <c r="D70" s="86">
        <f>SUM(D71:D78)</f>
        <v>0</v>
      </c>
      <c r="E70" s="86">
        <f>SUM(E71:E78)</f>
        <v>0</v>
      </c>
      <c r="F70" s="86">
        <f>SUM(F71:F78)</f>
        <v>0</v>
      </c>
      <c r="G70" s="86">
        <f>SUM(G71:G78)</f>
        <v>0</v>
      </c>
      <c r="H70" s="77">
        <f>SUM(C70:G70)</f>
        <v>27589.86</v>
      </c>
    </row>
    <row r="71" spans="1:9" ht="15" customHeight="1" x14ac:dyDescent="0.35">
      <c r="A71" s="124">
        <v>1</v>
      </c>
      <c r="B71" s="128" t="s">
        <v>98</v>
      </c>
      <c r="C71" s="114">
        <v>1000</v>
      </c>
      <c r="D71" s="114"/>
      <c r="E71" s="114"/>
      <c r="F71" s="114"/>
      <c r="G71" s="114"/>
      <c r="H71" s="115"/>
      <c r="I71" s="78">
        <v>44987</v>
      </c>
    </row>
    <row r="72" spans="1:9" ht="15" customHeight="1" x14ac:dyDescent="0.35">
      <c r="A72" s="125">
        <v>2</v>
      </c>
      <c r="B72" s="129" t="s">
        <v>149</v>
      </c>
      <c r="C72" s="68">
        <v>16998.310000000001</v>
      </c>
      <c r="D72" s="68"/>
      <c r="E72" s="68"/>
      <c r="F72" s="68"/>
      <c r="G72" s="68"/>
      <c r="H72" s="41"/>
      <c r="I72" s="78">
        <v>45140</v>
      </c>
    </row>
    <row r="73" spans="1:9" ht="15" customHeight="1" x14ac:dyDescent="0.35">
      <c r="A73" s="125">
        <v>3</v>
      </c>
      <c r="B73" s="129" t="s">
        <v>152</v>
      </c>
      <c r="C73" s="68">
        <v>2974</v>
      </c>
      <c r="D73" s="68"/>
      <c r="E73" s="68"/>
      <c r="F73" s="68"/>
      <c r="G73" s="68"/>
      <c r="H73" s="41"/>
      <c r="I73" s="78">
        <v>45180</v>
      </c>
    </row>
    <row r="74" spans="1:9" ht="15" customHeight="1" x14ac:dyDescent="0.35">
      <c r="A74" s="125">
        <v>4</v>
      </c>
      <c r="B74" s="129" t="s">
        <v>131</v>
      </c>
      <c r="C74" s="68">
        <v>6352.5</v>
      </c>
      <c r="D74" s="68"/>
      <c r="E74" s="68"/>
      <c r="F74" s="68"/>
      <c r="G74" s="68"/>
      <c r="H74" s="41"/>
      <c r="I74" s="78">
        <v>45188</v>
      </c>
    </row>
    <row r="75" spans="1:9" ht="15" customHeight="1" x14ac:dyDescent="0.35">
      <c r="A75" s="125">
        <v>5</v>
      </c>
      <c r="B75" s="129" t="s">
        <v>146</v>
      </c>
      <c r="C75" s="68">
        <v>265.05</v>
      </c>
      <c r="D75" s="68"/>
      <c r="E75" s="68"/>
      <c r="F75" s="68"/>
      <c r="G75" s="68"/>
      <c r="H75" s="41"/>
      <c r="I75" s="78">
        <v>45266</v>
      </c>
    </row>
    <row r="76" spans="1:9" ht="15" customHeight="1" x14ac:dyDescent="0.35">
      <c r="A76" s="126"/>
      <c r="B76" s="129"/>
      <c r="C76" s="68"/>
      <c r="D76" s="68"/>
      <c r="E76" s="68"/>
      <c r="F76" s="68"/>
      <c r="G76" s="68"/>
      <c r="H76" s="41"/>
      <c r="I76" s="78"/>
    </row>
    <row r="77" spans="1:9" ht="15" customHeight="1" x14ac:dyDescent="0.35">
      <c r="A77" s="126"/>
      <c r="B77" s="129"/>
      <c r="C77" s="5"/>
      <c r="D77" s="68"/>
      <c r="E77" s="68"/>
      <c r="F77" s="68"/>
      <c r="G77" s="68"/>
      <c r="H77" s="41"/>
      <c r="I77" s="78"/>
    </row>
    <row r="78" spans="1:9" ht="15" customHeight="1" x14ac:dyDescent="0.35">
      <c r="A78" s="127"/>
      <c r="B78" s="73"/>
      <c r="C78" s="6"/>
      <c r="D78" s="69"/>
      <c r="E78" s="69"/>
      <c r="F78" s="69"/>
      <c r="G78" s="69"/>
      <c r="H78" s="116"/>
      <c r="I78" s="78"/>
    </row>
    <row r="79" spans="1:9" ht="15" customHeight="1" x14ac:dyDescent="0.35">
      <c r="A79" s="66">
        <v>7421</v>
      </c>
      <c r="B79" s="79" t="s">
        <v>67</v>
      </c>
      <c r="C79" s="57"/>
      <c r="D79" s="57"/>
      <c r="E79" s="57"/>
      <c r="F79" s="57"/>
      <c r="G79" s="57"/>
      <c r="H79" s="60"/>
    </row>
    <row r="80" spans="1:9" ht="15" customHeight="1" x14ac:dyDescent="0.35">
      <c r="A80" s="131">
        <v>7421</v>
      </c>
      <c r="B80" s="134" t="s">
        <v>67</v>
      </c>
      <c r="C80" s="135">
        <f>SUM(C81:C103)</f>
        <v>0</v>
      </c>
      <c r="D80" s="135">
        <f>SUM(D81:D103)</f>
        <v>6968.75</v>
      </c>
      <c r="E80" s="135">
        <f>SUM(E81:E103)</f>
        <v>0</v>
      </c>
      <c r="F80" s="135">
        <f>SUM(F81:F103)</f>
        <v>0</v>
      </c>
      <c r="G80" s="135">
        <f>SUM(G81:G103)</f>
        <v>0</v>
      </c>
      <c r="H80" s="77">
        <f>SUM(C80:G80)</f>
        <v>6968.75</v>
      </c>
    </row>
    <row r="81" spans="1:9" ht="15" customHeight="1" x14ac:dyDescent="0.35">
      <c r="A81" s="126"/>
      <c r="B81" s="51" t="s">
        <v>199</v>
      </c>
      <c r="C81" s="130"/>
      <c r="D81" s="114">
        <v>430</v>
      </c>
      <c r="E81" s="68"/>
      <c r="F81" s="68"/>
      <c r="G81" s="68"/>
      <c r="H81" s="41"/>
      <c r="I81" s="78">
        <v>45414</v>
      </c>
    </row>
    <row r="82" spans="1:9" ht="15" customHeight="1" x14ac:dyDescent="0.35">
      <c r="A82" s="126"/>
      <c r="B82" s="129" t="s">
        <v>200</v>
      </c>
      <c r="C82" s="5"/>
      <c r="D82" s="68">
        <v>510</v>
      </c>
      <c r="E82" s="68"/>
      <c r="F82" s="68"/>
      <c r="G82" s="68"/>
      <c r="H82" s="41"/>
      <c r="I82" s="78">
        <v>45421</v>
      </c>
    </row>
    <row r="83" spans="1:9" ht="15" customHeight="1" x14ac:dyDescent="0.35">
      <c r="A83" s="126"/>
      <c r="B83" s="129" t="s">
        <v>201</v>
      </c>
      <c r="C83" s="5"/>
      <c r="D83" s="68">
        <v>280</v>
      </c>
      <c r="E83" s="68"/>
      <c r="F83" s="68"/>
      <c r="G83" s="68"/>
      <c r="H83" s="41"/>
      <c r="I83" s="78">
        <v>45421</v>
      </c>
    </row>
    <row r="84" spans="1:9" ht="15" customHeight="1" x14ac:dyDescent="0.35">
      <c r="A84" s="126"/>
      <c r="B84" s="129" t="s">
        <v>202</v>
      </c>
      <c r="C84" s="5"/>
      <c r="D84" s="68">
        <v>280</v>
      </c>
      <c r="E84" s="68"/>
      <c r="F84" s="68"/>
      <c r="G84" s="68"/>
      <c r="H84" s="41"/>
      <c r="I84" s="78">
        <v>45428</v>
      </c>
    </row>
    <row r="85" spans="1:9" ht="15" customHeight="1" x14ac:dyDescent="0.35">
      <c r="A85" s="126"/>
      <c r="B85" s="129" t="s">
        <v>203</v>
      </c>
      <c r="C85" s="5"/>
      <c r="D85" s="68">
        <v>320</v>
      </c>
      <c r="E85" s="68"/>
      <c r="F85" s="68"/>
      <c r="G85" s="68"/>
      <c r="H85" s="41"/>
      <c r="I85" s="78">
        <v>45435</v>
      </c>
    </row>
    <row r="86" spans="1:9" ht="15" customHeight="1" x14ac:dyDescent="0.35">
      <c r="A86" s="126"/>
      <c r="B86" s="129" t="s">
        <v>204</v>
      </c>
      <c r="C86" s="5"/>
      <c r="D86" s="68">
        <v>260</v>
      </c>
      <c r="E86" s="68"/>
      <c r="F86" s="68"/>
      <c r="G86" s="68"/>
      <c r="H86" s="41"/>
      <c r="I86" s="78">
        <v>45442</v>
      </c>
    </row>
    <row r="87" spans="1:9" ht="15" customHeight="1" x14ac:dyDescent="0.35">
      <c r="A87" s="126"/>
      <c r="B87" s="129" t="s">
        <v>205</v>
      </c>
      <c r="C87" s="5"/>
      <c r="D87" s="68">
        <v>855</v>
      </c>
      <c r="E87" s="68"/>
      <c r="F87" s="68"/>
      <c r="G87" s="68"/>
      <c r="H87" s="41"/>
      <c r="I87" s="78">
        <v>45442</v>
      </c>
    </row>
    <row r="88" spans="1:9" ht="15" customHeight="1" x14ac:dyDescent="0.35">
      <c r="A88" s="126"/>
      <c r="B88" s="128" t="s">
        <v>206</v>
      </c>
      <c r="C88" s="5"/>
      <c r="D88" s="68">
        <v>310</v>
      </c>
      <c r="E88" s="68"/>
      <c r="F88" s="68"/>
      <c r="G88" s="68"/>
      <c r="H88" s="41"/>
      <c r="I88" s="78">
        <v>45449</v>
      </c>
    </row>
    <row r="89" spans="1:9" ht="15" customHeight="1" x14ac:dyDescent="0.35">
      <c r="A89" s="126"/>
      <c r="B89" s="129" t="s">
        <v>207</v>
      </c>
      <c r="C89" s="5"/>
      <c r="D89" s="68">
        <v>310</v>
      </c>
      <c r="E89" s="68"/>
      <c r="F89" s="68"/>
      <c r="G89" s="68"/>
      <c r="H89" s="41"/>
      <c r="I89" s="78">
        <v>45456</v>
      </c>
    </row>
    <row r="90" spans="1:9" ht="15" customHeight="1" x14ac:dyDescent="0.35">
      <c r="A90" s="126"/>
      <c r="B90" s="129" t="s">
        <v>208</v>
      </c>
      <c r="C90" s="5"/>
      <c r="D90" s="68">
        <v>300</v>
      </c>
      <c r="E90" s="68"/>
      <c r="F90" s="68"/>
      <c r="G90" s="68"/>
      <c r="H90" s="41"/>
      <c r="I90" s="78">
        <v>45463</v>
      </c>
    </row>
    <row r="91" spans="1:9" ht="15" customHeight="1" x14ac:dyDescent="0.35">
      <c r="A91" s="126"/>
      <c r="B91" s="129" t="s">
        <v>209</v>
      </c>
      <c r="C91" s="5"/>
      <c r="D91" s="68">
        <v>933.75</v>
      </c>
      <c r="E91" s="68"/>
      <c r="F91" s="68"/>
      <c r="G91" s="68"/>
      <c r="H91" s="41"/>
      <c r="I91" s="78">
        <v>45463</v>
      </c>
    </row>
    <row r="92" spans="1:9" ht="15" customHeight="1" x14ac:dyDescent="0.35">
      <c r="A92" s="126"/>
      <c r="B92" s="73" t="s">
        <v>210</v>
      </c>
      <c r="C92" s="5"/>
      <c r="D92" s="68">
        <v>350</v>
      </c>
      <c r="E92" s="68"/>
      <c r="F92" s="68"/>
      <c r="G92" s="68"/>
      <c r="H92" s="41"/>
      <c r="I92" s="78">
        <v>45470</v>
      </c>
    </row>
    <row r="93" spans="1:9" ht="15" customHeight="1" x14ac:dyDescent="0.35">
      <c r="A93" s="126"/>
      <c r="B93" s="129" t="s">
        <v>211</v>
      </c>
      <c r="C93" s="5"/>
      <c r="D93" s="68">
        <v>240</v>
      </c>
      <c r="E93" s="68"/>
      <c r="F93" s="68"/>
      <c r="G93" s="68"/>
      <c r="H93" s="41"/>
      <c r="I93" s="78">
        <v>45139</v>
      </c>
    </row>
    <row r="94" spans="1:9" ht="15" customHeight="1" x14ac:dyDescent="0.35">
      <c r="A94" s="126"/>
      <c r="B94" s="129" t="s">
        <v>212</v>
      </c>
      <c r="C94" s="5"/>
      <c r="D94" s="68">
        <v>130</v>
      </c>
      <c r="E94" s="68"/>
      <c r="F94" s="68"/>
      <c r="G94" s="68"/>
      <c r="H94" s="41"/>
      <c r="I94" s="78">
        <v>45146</v>
      </c>
    </row>
    <row r="95" spans="1:9" ht="15" customHeight="1" x14ac:dyDescent="0.35">
      <c r="A95" s="126"/>
      <c r="B95" s="129" t="s">
        <v>218</v>
      </c>
      <c r="C95" s="5"/>
      <c r="D95" s="68">
        <v>300</v>
      </c>
      <c r="E95" s="68"/>
      <c r="F95" s="68"/>
      <c r="G95" s="68"/>
      <c r="H95" s="41"/>
      <c r="I95" s="78">
        <v>45153</v>
      </c>
    </row>
    <row r="96" spans="1:9" ht="15" customHeight="1" x14ac:dyDescent="0.35">
      <c r="A96" s="126"/>
      <c r="B96" s="129" t="s">
        <v>213</v>
      </c>
      <c r="C96" s="5"/>
      <c r="D96" s="68">
        <v>290</v>
      </c>
      <c r="E96" s="68"/>
      <c r="F96" s="68"/>
      <c r="G96" s="68"/>
      <c r="H96" s="41"/>
      <c r="I96" s="78">
        <v>45160</v>
      </c>
    </row>
    <row r="97" spans="1:12" ht="15" customHeight="1" x14ac:dyDescent="0.35">
      <c r="A97" s="126"/>
      <c r="B97" s="73" t="s">
        <v>206</v>
      </c>
      <c r="C97" s="5"/>
      <c r="D97" s="68">
        <v>280</v>
      </c>
      <c r="E97" s="68"/>
      <c r="F97" s="68"/>
      <c r="G97" s="68"/>
      <c r="H97" s="41"/>
      <c r="I97" s="78">
        <v>45167</v>
      </c>
    </row>
    <row r="98" spans="1:12" ht="15" customHeight="1" x14ac:dyDescent="0.35">
      <c r="A98" s="126"/>
      <c r="B98" s="129" t="s">
        <v>214</v>
      </c>
      <c r="C98" s="5"/>
      <c r="D98" s="68">
        <v>340</v>
      </c>
      <c r="E98" s="68"/>
      <c r="F98" s="68"/>
      <c r="G98" s="68"/>
      <c r="H98" s="41"/>
      <c r="I98" s="78">
        <v>45174</v>
      </c>
    </row>
    <row r="99" spans="1:12" ht="15" customHeight="1" x14ac:dyDescent="0.35">
      <c r="A99" s="126"/>
      <c r="B99" s="73" t="s">
        <v>219</v>
      </c>
      <c r="C99" s="5"/>
      <c r="D99" s="68">
        <v>250</v>
      </c>
      <c r="E99" s="68"/>
      <c r="F99" s="68"/>
      <c r="G99" s="68"/>
      <c r="H99" s="41"/>
      <c r="I99" s="78">
        <v>45181</v>
      </c>
    </row>
    <row r="100" spans="1:12" ht="15" customHeight="1" x14ac:dyDescent="0.35">
      <c r="A100" s="126"/>
      <c r="B100" s="129"/>
      <c r="C100" s="5"/>
      <c r="D100" s="68"/>
      <c r="E100" s="68"/>
      <c r="F100" s="68"/>
      <c r="G100" s="68"/>
      <c r="H100" s="41"/>
      <c r="I100" s="78"/>
    </row>
    <row r="101" spans="1:12" ht="15" customHeight="1" x14ac:dyDescent="0.35">
      <c r="A101" s="126"/>
      <c r="B101" s="129"/>
      <c r="C101" s="5"/>
      <c r="D101" s="68"/>
      <c r="E101" s="68"/>
      <c r="F101" s="68"/>
      <c r="G101" s="68"/>
      <c r="H101" s="41"/>
      <c r="I101" s="78"/>
    </row>
    <row r="102" spans="1:12" ht="15" customHeight="1" x14ac:dyDescent="0.35">
      <c r="A102" s="126"/>
      <c r="B102" s="129"/>
      <c r="C102" s="5"/>
      <c r="D102" s="68"/>
      <c r="E102" s="68"/>
      <c r="F102" s="68"/>
      <c r="G102" s="68"/>
      <c r="H102" s="41"/>
      <c r="I102" s="78"/>
    </row>
    <row r="103" spans="1:12" ht="15" customHeight="1" x14ac:dyDescent="0.35">
      <c r="A103" s="126"/>
      <c r="B103" s="129"/>
      <c r="C103" s="5"/>
      <c r="D103" s="68"/>
      <c r="E103" s="68"/>
      <c r="F103" s="68"/>
      <c r="G103" s="68"/>
      <c r="H103" s="41"/>
      <c r="I103" s="78"/>
    </row>
    <row r="104" spans="1:12" ht="15" customHeight="1" x14ac:dyDescent="0.35">
      <c r="A104" s="66">
        <v>7500</v>
      </c>
      <c r="B104" s="79" t="s">
        <v>68</v>
      </c>
      <c r="C104" s="233"/>
      <c r="D104" s="233"/>
      <c r="E104" s="233"/>
      <c r="F104" s="233"/>
      <c r="G104" s="233"/>
      <c r="H104" s="60"/>
      <c r="I104" s="78"/>
    </row>
    <row r="105" spans="1:12" ht="15" customHeight="1" x14ac:dyDescent="0.35">
      <c r="A105" s="136">
        <v>7500</v>
      </c>
      <c r="B105" s="134" t="s">
        <v>68</v>
      </c>
      <c r="C105" s="234">
        <f>SUM(C106:C109)</f>
        <v>7578</v>
      </c>
      <c r="D105" s="234">
        <f>SUM(D106:D109)</f>
        <v>0</v>
      </c>
      <c r="E105" s="234">
        <f>SUM(E106:E109)</f>
        <v>0</v>
      </c>
      <c r="F105" s="234">
        <f>SUM(F106:F109)</f>
        <v>0</v>
      </c>
      <c r="G105" s="234">
        <f>SUM(G106:G109)</f>
        <v>0</v>
      </c>
      <c r="H105" s="77">
        <f>SUM(C105:G105)</f>
        <v>7578</v>
      </c>
      <c r="I105" s="78"/>
    </row>
    <row r="106" spans="1:12" ht="15" customHeight="1" x14ac:dyDescent="0.35">
      <c r="A106" s="126"/>
      <c r="B106" s="129" t="s">
        <v>69</v>
      </c>
      <c r="C106" s="68">
        <v>3765</v>
      </c>
      <c r="D106" s="68"/>
      <c r="E106" s="68"/>
      <c r="F106" s="68"/>
      <c r="G106" s="68"/>
      <c r="H106" s="41"/>
      <c r="I106" s="78">
        <v>44958</v>
      </c>
      <c r="K106" s="272"/>
      <c r="L106" s="272"/>
    </row>
    <row r="107" spans="1:12" ht="15" customHeight="1" x14ac:dyDescent="0.35">
      <c r="A107" s="126"/>
      <c r="B107" s="129" t="s">
        <v>69</v>
      </c>
      <c r="C107" s="68">
        <v>3813</v>
      </c>
      <c r="D107" s="68"/>
      <c r="E107" s="68"/>
      <c r="F107" s="68"/>
      <c r="G107" s="68"/>
      <c r="H107" s="41"/>
      <c r="I107" s="78">
        <v>45282</v>
      </c>
      <c r="J107" s="285" t="s">
        <v>187</v>
      </c>
    </row>
    <row r="108" spans="1:12" ht="15" customHeight="1" x14ac:dyDescent="0.35">
      <c r="A108" s="126"/>
      <c r="B108" s="129"/>
      <c r="C108" s="68"/>
      <c r="D108" s="68"/>
      <c r="E108" s="68"/>
      <c r="F108" s="68"/>
      <c r="G108" s="68"/>
      <c r="H108" s="41"/>
      <c r="I108" s="78"/>
    </row>
    <row r="109" spans="1:12" ht="15" customHeight="1" x14ac:dyDescent="0.35">
      <c r="A109" s="127"/>
      <c r="B109" s="132"/>
      <c r="C109" s="6"/>
      <c r="D109" s="69"/>
      <c r="E109" s="69"/>
      <c r="F109" s="69"/>
      <c r="G109" s="69"/>
      <c r="H109" s="116"/>
    </row>
    <row r="110" spans="1:12" ht="15" customHeight="1" x14ac:dyDescent="0.35">
      <c r="A110" s="66">
        <v>7790</v>
      </c>
      <c r="B110" s="79" t="s">
        <v>54</v>
      </c>
      <c r="C110" s="57">
        <f>C111+C135+C139</f>
        <v>12593.2</v>
      </c>
      <c r="D110" s="57">
        <f>D111+D135+D139</f>
        <v>22356.82</v>
      </c>
      <c r="E110" s="57">
        <f>E111+E135+E139</f>
        <v>0</v>
      </c>
      <c r="F110" s="57">
        <f>F111+F135+F139</f>
        <v>1236.92</v>
      </c>
      <c r="G110" s="57">
        <f>G111+G135+G139</f>
        <v>0</v>
      </c>
      <c r="H110" s="60">
        <f>SUM(C110:G110)</f>
        <v>36186.94</v>
      </c>
    </row>
    <row r="111" spans="1:12" ht="15" customHeight="1" x14ac:dyDescent="0.35">
      <c r="A111" s="53">
        <v>7790</v>
      </c>
      <c r="B111" s="54" t="s">
        <v>54</v>
      </c>
      <c r="C111" s="86">
        <f>SUM(C112:C134)</f>
        <v>12593.2</v>
      </c>
      <c r="D111" s="86">
        <f>SUM(D112:D134)</f>
        <v>9856.82</v>
      </c>
      <c r="E111" s="86">
        <f>SUM(E112:E134)</f>
        <v>0</v>
      </c>
      <c r="F111" s="86">
        <f>SUM(F112:F134)</f>
        <v>1236.92</v>
      </c>
      <c r="G111" s="86">
        <f>SUM(G112:G134)</f>
        <v>0</v>
      </c>
      <c r="H111" s="77"/>
    </row>
    <row r="112" spans="1:12" ht="15" customHeight="1" x14ac:dyDescent="0.35">
      <c r="A112" s="124"/>
      <c r="B112" s="203" t="s">
        <v>77</v>
      </c>
      <c r="C112" s="114">
        <v>5327.5</v>
      </c>
      <c r="D112" s="68"/>
      <c r="E112" s="68"/>
      <c r="F112" s="68"/>
      <c r="G112" s="68"/>
      <c r="H112" s="41"/>
      <c r="I112" s="78">
        <v>44991</v>
      </c>
      <c r="K112" t="s">
        <v>188</v>
      </c>
    </row>
    <row r="113" spans="1:19" ht="15" customHeight="1" x14ac:dyDescent="0.35">
      <c r="A113" s="125">
        <v>2</v>
      </c>
      <c r="B113" s="51" t="s">
        <v>192</v>
      </c>
      <c r="C113" s="68">
        <v>1131.5</v>
      </c>
      <c r="D113" s="68"/>
      <c r="E113" s="68"/>
      <c r="F113" s="68"/>
      <c r="G113" s="68"/>
      <c r="H113" s="41"/>
      <c r="I113" s="78">
        <v>44998</v>
      </c>
    </row>
    <row r="114" spans="1:19" ht="15" customHeight="1" x14ac:dyDescent="0.35">
      <c r="A114" s="125">
        <v>3</v>
      </c>
      <c r="B114" s="51" t="s">
        <v>189</v>
      </c>
      <c r="C114" s="68">
        <v>239.1</v>
      </c>
      <c r="D114" s="68"/>
      <c r="E114" s="68"/>
      <c r="F114" s="68"/>
      <c r="G114" s="68"/>
      <c r="H114" s="41"/>
      <c r="I114" s="78">
        <v>45000</v>
      </c>
    </row>
    <row r="115" spans="1:19" ht="15" customHeight="1" x14ac:dyDescent="0.35">
      <c r="A115" s="125">
        <v>4</v>
      </c>
      <c r="B115" s="51" t="s">
        <v>190</v>
      </c>
      <c r="C115" s="68">
        <v>256.5</v>
      </c>
      <c r="D115" s="68"/>
      <c r="E115" s="68"/>
      <c r="F115" s="68"/>
      <c r="G115" s="68"/>
      <c r="H115" s="41"/>
      <c r="I115" s="78">
        <v>45012</v>
      </c>
    </row>
    <row r="116" spans="1:19" ht="15" customHeight="1" x14ac:dyDescent="0.35">
      <c r="A116" s="125">
        <v>5</v>
      </c>
      <c r="B116" s="51" t="s">
        <v>191</v>
      </c>
      <c r="C116" s="68">
        <v>522.29999999999995</v>
      </c>
      <c r="D116" s="68"/>
      <c r="E116" s="68"/>
      <c r="F116" s="68"/>
      <c r="G116" s="68"/>
      <c r="H116" s="41"/>
      <c r="I116" s="78">
        <v>45014</v>
      </c>
    </row>
    <row r="117" spans="1:19" ht="15" customHeight="1" x14ac:dyDescent="0.35">
      <c r="A117" s="125">
        <v>6</v>
      </c>
      <c r="B117" s="51" t="s">
        <v>193</v>
      </c>
      <c r="C117" s="68">
        <v>164.7</v>
      </c>
      <c r="D117" s="68"/>
      <c r="E117" s="68"/>
      <c r="F117" s="68"/>
      <c r="G117" s="68"/>
      <c r="H117" s="41"/>
      <c r="I117" s="78">
        <v>45033</v>
      </c>
    </row>
    <row r="118" spans="1:19" ht="15" customHeight="1" x14ac:dyDescent="0.35">
      <c r="A118" s="125">
        <v>7</v>
      </c>
      <c r="B118" s="51" t="s">
        <v>215</v>
      </c>
      <c r="C118" s="68"/>
      <c r="D118" s="68"/>
      <c r="E118" s="68"/>
      <c r="F118" s="287">
        <v>178.6</v>
      </c>
      <c r="G118" s="68"/>
      <c r="H118" s="41"/>
      <c r="I118" s="78">
        <v>45041</v>
      </c>
      <c r="N118" s="297" t="s">
        <v>222</v>
      </c>
      <c r="O118" s="298"/>
    </row>
    <row r="119" spans="1:19" ht="15" customHeight="1" x14ac:dyDescent="0.35">
      <c r="A119" s="125">
        <v>8</v>
      </c>
      <c r="B119" s="51" t="s">
        <v>216</v>
      </c>
      <c r="C119" s="68"/>
      <c r="D119" s="68"/>
      <c r="E119" s="68"/>
      <c r="F119" s="287">
        <v>328.6</v>
      </c>
      <c r="G119" s="68"/>
      <c r="H119" s="41"/>
      <c r="I119" s="78">
        <v>45043</v>
      </c>
      <c r="N119" s="297" t="s">
        <v>222</v>
      </c>
      <c r="O119" s="298"/>
      <c r="R119">
        <v>74.8</v>
      </c>
    </row>
    <row r="120" spans="1:19" ht="15" customHeight="1" x14ac:dyDescent="0.35">
      <c r="A120" s="125">
        <v>9</v>
      </c>
      <c r="B120" s="51" t="s">
        <v>217</v>
      </c>
      <c r="C120" s="288">
        <v>288.8</v>
      </c>
      <c r="D120" s="68"/>
      <c r="E120" s="68"/>
      <c r="F120" s="68"/>
      <c r="G120" s="68"/>
      <c r="H120" s="41"/>
      <c r="I120" s="78">
        <v>45068</v>
      </c>
      <c r="N120" s="299" t="s">
        <v>223</v>
      </c>
      <c r="O120" s="298"/>
      <c r="R120">
        <v>253.8</v>
      </c>
    </row>
    <row r="121" spans="1:19" ht="15" customHeight="1" x14ac:dyDescent="0.35">
      <c r="A121" s="125">
        <v>10</v>
      </c>
      <c r="B121" s="51" t="s">
        <v>138</v>
      </c>
      <c r="C121" s="68"/>
      <c r="D121" s="68">
        <v>3153.94</v>
      </c>
      <c r="E121" s="68"/>
      <c r="F121" s="68"/>
      <c r="G121" s="68"/>
      <c r="H121" s="41"/>
      <c r="I121" s="78">
        <v>45079</v>
      </c>
      <c r="S121">
        <v>178.6</v>
      </c>
    </row>
    <row r="122" spans="1:19" ht="15" customHeight="1" x14ac:dyDescent="0.35">
      <c r="A122" s="125">
        <v>11</v>
      </c>
      <c r="B122" s="51" t="s">
        <v>139</v>
      </c>
      <c r="C122" s="68"/>
      <c r="D122" s="68">
        <v>3308.94</v>
      </c>
      <c r="E122" s="68"/>
      <c r="F122" s="68"/>
      <c r="G122" s="68"/>
      <c r="H122" s="41"/>
      <c r="I122" s="78">
        <v>45079</v>
      </c>
      <c r="R122">
        <f>SUM(R119:R121)</f>
        <v>328.6</v>
      </c>
    </row>
    <row r="123" spans="1:19" ht="15" customHeight="1" x14ac:dyDescent="0.35">
      <c r="A123" s="125">
        <v>12</v>
      </c>
      <c r="B123" s="51" t="s">
        <v>194</v>
      </c>
      <c r="C123" s="68">
        <v>248.25</v>
      </c>
      <c r="D123" s="68"/>
      <c r="E123" s="68"/>
      <c r="F123" s="68"/>
      <c r="G123" s="68"/>
      <c r="H123" s="41"/>
      <c r="I123" s="78">
        <v>45159</v>
      </c>
    </row>
    <row r="124" spans="1:19" ht="15" customHeight="1" x14ac:dyDescent="0.35">
      <c r="A124" s="125">
        <v>13</v>
      </c>
      <c r="B124" s="51" t="s">
        <v>132</v>
      </c>
      <c r="C124" s="68"/>
      <c r="D124" s="68">
        <v>3393.94</v>
      </c>
      <c r="E124" s="68"/>
      <c r="F124" s="68"/>
      <c r="G124" s="68"/>
      <c r="H124" s="41"/>
      <c r="I124" s="78">
        <v>45171</v>
      </c>
    </row>
    <row r="125" spans="1:19" ht="15" customHeight="1" x14ac:dyDescent="0.35">
      <c r="A125" s="125">
        <v>14</v>
      </c>
      <c r="B125" s="51" t="s">
        <v>195</v>
      </c>
      <c r="C125" s="68">
        <v>247.9</v>
      </c>
      <c r="D125" s="68"/>
      <c r="E125" s="68"/>
      <c r="F125" s="68"/>
      <c r="G125" s="68"/>
      <c r="H125" s="41"/>
      <c r="I125" s="78">
        <v>45184</v>
      </c>
    </row>
    <row r="126" spans="1:19" ht="15" customHeight="1" x14ac:dyDescent="0.35">
      <c r="A126" s="125">
        <v>15</v>
      </c>
      <c r="B126" s="51" t="s">
        <v>171</v>
      </c>
      <c r="C126" s="68">
        <v>149.65</v>
      </c>
      <c r="D126" s="68"/>
      <c r="E126" s="68"/>
      <c r="F126" s="68"/>
      <c r="G126" s="68"/>
      <c r="H126" s="41"/>
      <c r="I126" s="78">
        <v>45222</v>
      </c>
    </row>
    <row r="127" spans="1:19" ht="15" customHeight="1" x14ac:dyDescent="0.35">
      <c r="A127" s="125">
        <v>16</v>
      </c>
      <c r="B127" s="51" t="s">
        <v>161</v>
      </c>
      <c r="C127" s="68"/>
      <c r="D127" s="68"/>
      <c r="E127" s="68"/>
      <c r="F127" s="292">
        <v>277.7</v>
      </c>
      <c r="G127" s="68"/>
      <c r="H127" s="41"/>
      <c r="I127" s="78">
        <v>45240</v>
      </c>
      <c r="K127" t="s">
        <v>175</v>
      </c>
      <c r="N127" s="302" t="s">
        <v>226</v>
      </c>
      <c r="O127" s="298"/>
    </row>
    <row r="128" spans="1:19" ht="15" customHeight="1" x14ac:dyDescent="0.35">
      <c r="A128" s="125">
        <v>17</v>
      </c>
      <c r="B128" s="51" t="s">
        <v>140</v>
      </c>
      <c r="C128" s="68"/>
      <c r="D128" s="68"/>
      <c r="E128" s="68"/>
      <c r="F128" s="68">
        <v>452.02</v>
      </c>
      <c r="G128" s="68"/>
      <c r="H128" s="41"/>
      <c r="I128" s="78">
        <v>45241</v>
      </c>
    </row>
    <row r="129" spans="1:9" ht="15" customHeight="1" x14ac:dyDescent="0.35">
      <c r="A129" s="125">
        <v>18</v>
      </c>
      <c r="B129" s="51" t="s">
        <v>142</v>
      </c>
      <c r="C129" s="68">
        <v>4017</v>
      </c>
      <c r="D129" s="68"/>
      <c r="E129" s="68"/>
      <c r="F129" s="68"/>
      <c r="G129" s="68"/>
      <c r="H129" s="41"/>
      <c r="I129" s="78">
        <v>45271</v>
      </c>
    </row>
    <row r="130" spans="1:9" ht="15" customHeight="1" x14ac:dyDescent="0.35">
      <c r="A130" s="125"/>
      <c r="B130" s="51"/>
      <c r="C130" s="68"/>
      <c r="D130" s="68"/>
      <c r="E130" s="68"/>
      <c r="F130" s="68"/>
      <c r="G130" s="68"/>
      <c r="H130" s="41"/>
      <c r="I130" s="78"/>
    </row>
    <row r="131" spans="1:9" ht="15" customHeight="1" x14ac:dyDescent="0.35">
      <c r="A131" s="125"/>
      <c r="B131" s="51"/>
      <c r="C131" s="5"/>
      <c r="D131" s="68"/>
      <c r="E131" s="68"/>
      <c r="F131" s="68"/>
      <c r="G131" s="68"/>
      <c r="H131" s="41"/>
      <c r="I131" s="78"/>
    </row>
    <row r="132" spans="1:9" ht="15" customHeight="1" x14ac:dyDescent="0.35">
      <c r="A132" s="125"/>
      <c r="B132" s="51"/>
      <c r="C132" s="5"/>
      <c r="D132" s="68"/>
      <c r="E132" s="68"/>
      <c r="F132" s="68"/>
      <c r="G132" s="68"/>
      <c r="H132" s="41"/>
      <c r="I132" s="78"/>
    </row>
    <row r="133" spans="1:9" ht="15" customHeight="1" x14ac:dyDescent="0.35">
      <c r="A133" s="125"/>
      <c r="B133" s="203"/>
      <c r="C133" s="119"/>
      <c r="D133" s="137"/>
      <c r="E133" s="68"/>
      <c r="F133" s="137"/>
      <c r="G133" s="137"/>
      <c r="H133" s="41"/>
      <c r="I133" s="78"/>
    </row>
    <row r="134" spans="1:9" ht="15" customHeight="1" x14ac:dyDescent="0.35">
      <c r="A134" s="126"/>
      <c r="B134" s="203"/>
      <c r="C134" s="6"/>
      <c r="D134" s="68"/>
      <c r="E134" s="68"/>
      <c r="F134" s="68"/>
      <c r="G134" s="68"/>
      <c r="H134" s="41"/>
      <c r="I134" s="78"/>
    </row>
    <row r="135" spans="1:9" ht="15" customHeight="1" x14ac:dyDescent="0.35">
      <c r="A135" s="136">
        <v>7790</v>
      </c>
      <c r="B135" s="54" t="s">
        <v>18</v>
      </c>
      <c r="C135" s="86">
        <f>SUM(C136:C137)</f>
        <v>0</v>
      </c>
      <c r="D135" s="86">
        <f>SUM(D136:D138)</f>
        <v>12500</v>
      </c>
      <c r="E135" s="86">
        <f>SUM(E136:E137)</f>
        <v>0</v>
      </c>
      <c r="F135" s="86">
        <f>SUM(F136:F137)</f>
        <v>0</v>
      </c>
      <c r="G135" s="86">
        <f>SUM(G136:G137)</f>
        <v>0</v>
      </c>
      <c r="H135" s="77"/>
      <c r="I135" s="78"/>
    </row>
    <row r="136" spans="1:9" ht="15" customHeight="1" x14ac:dyDescent="0.35">
      <c r="A136" s="126"/>
      <c r="B136" s="129" t="s">
        <v>133</v>
      </c>
      <c r="C136" s="137"/>
      <c r="D136" s="68">
        <v>12500</v>
      </c>
      <c r="E136" s="137"/>
      <c r="F136" s="68"/>
      <c r="G136" s="68"/>
      <c r="H136" s="137"/>
      <c r="I136" s="78">
        <v>45062</v>
      </c>
    </row>
    <row r="137" spans="1:9" ht="15" customHeight="1" x14ac:dyDescent="0.35">
      <c r="A137" s="126"/>
      <c r="B137" s="129"/>
      <c r="C137" s="137"/>
      <c r="D137" s="5"/>
      <c r="E137" s="68"/>
      <c r="F137" s="68"/>
      <c r="G137" s="68"/>
      <c r="H137" s="41"/>
      <c r="I137" s="78"/>
    </row>
    <row r="138" spans="1:9" ht="15" customHeight="1" x14ac:dyDescent="0.35">
      <c r="A138" s="126"/>
      <c r="B138" s="129"/>
      <c r="C138" s="137"/>
      <c r="D138" s="5"/>
      <c r="E138" s="68"/>
      <c r="F138" s="68"/>
      <c r="G138" s="68"/>
      <c r="H138" s="41"/>
      <c r="I138" s="78"/>
    </row>
    <row r="139" spans="1:9" ht="15" customHeight="1" x14ac:dyDescent="0.35">
      <c r="A139" s="136">
        <v>7790</v>
      </c>
      <c r="B139" s="54" t="s">
        <v>65</v>
      </c>
      <c r="C139" s="86">
        <f>SUM(C140:C145)</f>
        <v>0</v>
      </c>
      <c r="D139" s="86">
        <f>SUM(D140:D145)</f>
        <v>0</v>
      </c>
      <c r="E139" s="86">
        <f>SUM(E140:E145)</f>
        <v>0</v>
      </c>
      <c r="F139" s="86">
        <f>SUM(F140:F145)</f>
        <v>0</v>
      </c>
      <c r="G139" s="86">
        <f>SUM(G140:G145)</f>
        <v>0</v>
      </c>
      <c r="H139" s="77">
        <f>SUM(C139:G139)</f>
        <v>0</v>
      </c>
      <c r="I139" s="78"/>
    </row>
    <row r="140" spans="1:9" ht="15" customHeight="1" x14ac:dyDescent="0.35">
      <c r="A140" s="126"/>
      <c r="B140" s="72"/>
      <c r="C140" s="137"/>
      <c r="D140" s="5"/>
      <c r="E140" s="68"/>
      <c r="F140" s="68"/>
      <c r="G140" s="68"/>
      <c r="H140" s="41"/>
      <c r="I140" s="78"/>
    </row>
    <row r="141" spans="1:9" ht="15" customHeight="1" x14ac:dyDescent="0.35">
      <c r="A141" s="126"/>
      <c r="B141" s="129"/>
      <c r="C141" s="137"/>
      <c r="D141" s="5"/>
      <c r="E141" s="68"/>
      <c r="F141" s="68"/>
      <c r="G141" s="68"/>
      <c r="H141" s="41"/>
      <c r="I141" s="78"/>
    </row>
    <row r="142" spans="1:9" ht="15" customHeight="1" x14ac:dyDescent="0.35">
      <c r="A142" s="126"/>
      <c r="B142" s="129"/>
      <c r="C142" s="137"/>
      <c r="D142" s="5"/>
      <c r="E142" s="68"/>
      <c r="F142" s="68"/>
      <c r="G142" s="68"/>
      <c r="H142" s="41"/>
      <c r="I142" s="78"/>
    </row>
    <row r="143" spans="1:9" ht="15" customHeight="1" x14ac:dyDescent="0.35">
      <c r="A143" s="126"/>
      <c r="B143" s="129"/>
      <c r="C143" s="5"/>
      <c r="D143" s="5"/>
      <c r="E143" s="68"/>
      <c r="F143" s="68"/>
      <c r="G143" s="68"/>
      <c r="H143" s="41"/>
      <c r="I143" s="78"/>
    </row>
    <row r="144" spans="1:9" ht="15" customHeight="1" x14ac:dyDescent="0.35">
      <c r="A144" s="126"/>
      <c r="B144" s="129"/>
      <c r="C144" s="137"/>
      <c r="D144" s="5"/>
      <c r="E144" s="68"/>
      <c r="F144" s="68"/>
      <c r="G144" s="68"/>
      <c r="H144" s="41"/>
      <c r="I144" s="78"/>
    </row>
    <row r="145" spans="1:9" ht="15" customHeight="1" x14ac:dyDescent="0.35">
      <c r="A145" s="127"/>
      <c r="B145" s="73"/>
      <c r="C145" s="6"/>
      <c r="D145" s="6"/>
      <c r="E145" s="69"/>
      <c r="F145" s="69"/>
      <c r="G145" s="69"/>
      <c r="H145" s="116"/>
      <c r="I145" s="78"/>
    </row>
    <row r="146" spans="1:9" ht="15" customHeight="1" x14ac:dyDescent="0.35">
      <c r="E146" s="48"/>
      <c r="F146" s="48"/>
      <c r="G146" s="48"/>
      <c r="H146" s="45"/>
      <c r="I146" s="78"/>
    </row>
    <row r="147" spans="1:9" ht="15" customHeight="1" x14ac:dyDescent="0.35">
      <c r="B147" s="51"/>
      <c r="C147" s="81"/>
      <c r="D147" s="48"/>
      <c r="E147" s="48"/>
      <c r="F147" s="48"/>
      <c r="G147" s="48"/>
      <c r="H147" s="45">
        <f>SUM(H4:H146)</f>
        <v>173489.72</v>
      </c>
      <c r="I147" s="78"/>
    </row>
    <row r="148" spans="1:9" ht="15" customHeight="1" x14ac:dyDescent="0.35">
      <c r="A148" s="97"/>
      <c r="B148" s="98"/>
      <c r="C148" s="99"/>
      <c r="D148" s="100"/>
      <c r="E148" s="100"/>
      <c r="F148" s="100"/>
      <c r="G148" s="100"/>
      <c r="H148" s="101"/>
    </row>
    <row r="149" spans="1:9" ht="15" customHeight="1" x14ac:dyDescent="0.35">
      <c r="A149" s="3"/>
      <c r="B149" s="2"/>
      <c r="C149" s="2"/>
      <c r="D149" s="2"/>
      <c r="E149" s="2"/>
      <c r="F149" s="2"/>
      <c r="G149" s="2"/>
      <c r="H149" s="2"/>
    </row>
    <row r="150" spans="1:9" ht="15" customHeight="1" x14ac:dyDescent="0.35"/>
    <row r="151" spans="1:9" ht="15" customHeight="1" x14ac:dyDescent="0.35"/>
    <row r="152" spans="1:9" ht="15" customHeight="1" x14ac:dyDescent="0.35"/>
    <row r="153" spans="1:9" ht="15" customHeight="1" x14ac:dyDescent="0.35"/>
    <row r="154" spans="1:9" ht="15" customHeight="1" x14ac:dyDescent="0.35"/>
    <row r="155" spans="1:9" ht="15" customHeight="1" x14ac:dyDescent="0.35"/>
    <row r="156" spans="1:9" ht="15" customHeight="1" x14ac:dyDescent="0.35"/>
    <row r="157" spans="1:9" ht="15" customHeight="1" x14ac:dyDescent="0.35"/>
    <row r="158" spans="1:9" ht="15" customHeight="1" x14ac:dyDescent="0.35"/>
    <row r="159" spans="1:9" ht="15" customHeight="1" x14ac:dyDescent="0.35"/>
    <row r="160" spans="1:9" ht="15" customHeight="1" x14ac:dyDescent="0.35"/>
    <row r="161" ht="15" customHeight="1" x14ac:dyDescent="0.35"/>
    <row r="162" ht="15" customHeight="1" x14ac:dyDescent="0.35"/>
    <row r="163" ht="15" customHeight="1" x14ac:dyDescent="0.35"/>
    <row r="164" ht="15" customHeight="1" x14ac:dyDescent="0.35"/>
    <row r="165" ht="15" customHeight="1" x14ac:dyDescent="0.35"/>
    <row r="166" ht="15" customHeight="1" x14ac:dyDescent="0.35"/>
    <row r="167" ht="15" customHeight="1" x14ac:dyDescent="0.35"/>
    <row r="168" ht="15" customHeight="1" x14ac:dyDescent="0.35"/>
    <row r="169" ht="15" customHeight="1" x14ac:dyDescent="0.35"/>
    <row r="170" ht="15" customHeight="1" x14ac:dyDescent="0.35"/>
    <row r="171" ht="15" customHeight="1" x14ac:dyDescent="0.35"/>
    <row r="172" ht="15" customHeight="1" x14ac:dyDescent="0.35"/>
    <row r="173" ht="15" customHeight="1" x14ac:dyDescent="0.35"/>
    <row r="174" ht="15" customHeight="1" x14ac:dyDescent="0.35"/>
    <row r="175" ht="15" customHeight="1" x14ac:dyDescent="0.35"/>
    <row r="176" ht="15" customHeight="1" x14ac:dyDescent="0.35"/>
    <row r="177" ht="15" customHeight="1" x14ac:dyDescent="0.35"/>
    <row r="178" ht="15" customHeight="1" x14ac:dyDescent="0.35"/>
    <row r="179" ht="15" customHeight="1" x14ac:dyDescent="0.35"/>
    <row r="180" ht="15" customHeight="1" x14ac:dyDescent="0.35"/>
    <row r="181" ht="15" customHeight="1" x14ac:dyDescent="0.35"/>
    <row r="182" ht="15" customHeight="1" x14ac:dyDescent="0.35"/>
    <row r="183" ht="15" customHeight="1" x14ac:dyDescent="0.35"/>
    <row r="184" ht="15" customHeight="1" x14ac:dyDescent="0.35"/>
    <row r="185" ht="15" customHeight="1" x14ac:dyDescent="0.35"/>
    <row r="186" ht="15" customHeight="1" x14ac:dyDescent="0.35"/>
    <row r="187" ht="15" customHeight="1" x14ac:dyDescent="0.35"/>
    <row r="188" ht="15" customHeight="1" x14ac:dyDescent="0.35"/>
    <row r="189" ht="15" customHeight="1" x14ac:dyDescent="0.35"/>
    <row r="190" ht="15" customHeight="1" x14ac:dyDescent="0.35"/>
    <row r="191" ht="15" customHeight="1" x14ac:dyDescent="0.35"/>
    <row r="192" ht="15" customHeight="1" x14ac:dyDescent="0.35"/>
    <row r="193" ht="15" customHeight="1" x14ac:dyDescent="0.35"/>
    <row r="194" ht="15" customHeight="1" x14ac:dyDescent="0.35"/>
    <row r="195" ht="15" customHeight="1" x14ac:dyDescent="0.35"/>
    <row r="196" ht="15" customHeight="1" x14ac:dyDescent="0.35"/>
    <row r="197" ht="15" customHeight="1" x14ac:dyDescent="0.35"/>
    <row r="198" ht="15" customHeight="1" x14ac:dyDescent="0.35"/>
    <row r="199" ht="15" customHeight="1" x14ac:dyDescent="0.35"/>
    <row r="200" ht="15" customHeight="1" x14ac:dyDescent="0.35"/>
    <row r="201" ht="15" customHeight="1" x14ac:dyDescent="0.35"/>
    <row r="202" ht="15" customHeight="1" x14ac:dyDescent="0.35"/>
    <row r="203" ht="15" customHeight="1" x14ac:dyDescent="0.35"/>
    <row r="204" ht="15" customHeight="1" x14ac:dyDescent="0.35"/>
    <row r="205" ht="15" customHeight="1" x14ac:dyDescent="0.35"/>
    <row r="206" ht="15" customHeight="1" x14ac:dyDescent="0.35"/>
    <row r="207" ht="15" customHeight="1" x14ac:dyDescent="0.35"/>
    <row r="208" ht="15" customHeight="1" x14ac:dyDescent="0.35"/>
    <row r="209" ht="15" customHeight="1" x14ac:dyDescent="0.35"/>
    <row r="210" ht="15" customHeight="1" x14ac:dyDescent="0.35"/>
    <row r="211" ht="15" customHeight="1" x14ac:dyDescent="0.35"/>
    <row r="212" ht="15" customHeight="1" x14ac:dyDescent="0.35"/>
    <row r="213" ht="15" customHeight="1" x14ac:dyDescent="0.35"/>
    <row r="214" ht="15" customHeight="1" x14ac:dyDescent="0.35"/>
  </sheetData>
  <mergeCells count="2">
    <mergeCell ref="A1:H1"/>
    <mergeCell ref="A2:B2"/>
  </mergeCells>
  <phoneticPr fontId="14" type="noConversion"/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8769-7AE5-4C9B-96B7-90A4F0E4AA58}">
  <dimension ref="A1:J98"/>
  <sheetViews>
    <sheetView workbookViewId="0">
      <pane ySplit="2" topLeftCell="A3" activePane="bottomLeft" state="frozen"/>
      <selection pane="bottomLeft" activeCell="K22" sqref="K22"/>
    </sheetView>
  </sheetViews>
  <sheetFormatPr baseColWidth="10" defaultColWidth="8.7265625" defaultRowHeight="14.5" x14ac:dyDescent="0.35"/>
  <cols>
    <col min="1" max="1" width="7.1796875" style="1" customWidth="1"/>
    <col min="2" max="2" width="38.453125" customWidth="1"/>
    <col min="3" max="8" width="13.54296875" customWidth="1"/>
    <col min="10" max="10" width="7.81640625" style="1" customWidth="1"/>
  </cols>
  <sheetData>
    <row r="1" spans="1:10" ht="40" customHeight="1" x14ac:dyDescent="0.35">
      <c r="A1" s="331" t="s">
        <v>46</v>
      </c>
      <c r="B1" s="331"/>
      <c r="C1" s="331"/>
      <c r="D1" s="331"/>
      <c r="E1" s="331"/>
      <c r="F1" s="331"/>
      <c r="G1" s="331"/>
      <c r="H1" s="331"/>
    </row>
    <row r="2" spans="1:10" ht="22" customHeight="1" x14ac:dyDescent="0.35">
      <c r="A2" s="334" t="s">
        <v>28</v>
      </c>
      <c r="B2" s="334"/>
      <c r="C2" s="46" t="s">
        <v>0</v>
      </c>
      <c r="D2" s="46" t="s">
        <v>1</v>
      </c>
      <c r="E2" s="46" t="s">
        <v>2</v>
      </c>
      <c r="F2" s="46" t="s">
        <v>3</v>
      </c>
      <c r="G2" s="46" t="s">
        <v>4</v>
      </c>
      <c r="H2" s="47" t="s">
        <v>27</v>
      </c>
      <c r="I2" s="46" t="s">
        <v>31</v>
      </c>
      <c r="J2" s="46" t="s">
        <v>33</v>
      </c>
    </row>
    <row r="3" spans="1:10" x14ac:dyDescent="0.35">
      <c r="A3" s="66">
        <v>8040</v>
      </c>
      <c r="B3" s="79" t="s">
        <v>47</v>
      </c>
      <c r="C3" s="61"/>
      <c r="D3" s="61"/>
      <c r="E3" s="61"/>
      <c r="F3" s="61"/>
      <c r="G3" s="61"/>
      <c r="H3" s="61"/>
    </row>
    <row r="4" spans="1:10" ht="15" customHeight="1" x14ac:dyDescent="0.35">
      <c r="A4" s="71">
        <v>8040</v>
      </c>
      <c r="B4" s="54" t="s">
        <v>48</v>
      </c>
      <c r="C4" s="55">
        <f>SUM(C5:C7)</f>
        <v>13.06</v>
      </c>
      <c r="D4" s="55">
        <f>SUM(D5:D7)</f>
        <v>0</v>
      </c>
      <c r="E4" s="55">
        <f>SUM(E5:E7)</f>
        <v>0</v>
      </c>
      <c r="F4" s="55">
        <f>SUM(F5:F7)</f>
        <v>0</v>
      </c>
      <c r="G4" s="55">
        <f>SUM(G5:G7)</f>
        <v>114</v>
      </c>
      <c r="H4" s="56">
        <f>SUM(C4:G4)</f>
        <v>127.06</v>
      </c>
    </row>
    <row r="5" spans="1:10" ht="15" customHeight="1" x14ac:dyDescent="0.35">
      <c r="A5" s="47"/>
      <c r="B5" s="72" t="s">
        <v>111</v>
      </c>
      <c r="C5" s="68"/>
      <c r="D5" s="68"/>
      <c r="E5" s="68"/>
      <c r="F5" s="68"/>
      <c r="G5" s="68">
        <v>114</v>
      </c>
      <c r="H5" s="68"/>
      <c r="I5" t="s">
        <v>229</v>
      </c>
    </row>
    <row r="6" spans="1:10" ht="15" customHeight="1" x14ac:dyDescent="0.35">
      <c r="A6" s="47"/>
      <c r="B6" s="72"/>
      <c r="C6" s="68"/>
      <c r="D6" s="68"/>
      <c r="E6" s="68"/>
      <c r="F6" s="68"/>
      <c r="G6" s="68"/>
      <c r="H6" s="68"/>
    </row>
    <row r="7" spans="1:10" ht="15" customHeight="1" x14ac:dyDescent="0.35">
      <c r="A7" s="62"/>
      <c r="B7" s="73" t="s">
        <v>197</v>
      </c>
      <c r="C7" s="69">
        <v>13.06</v>
      </c>
      <c r="D7" s="69"/>
      <c r="E7" s="69"/>
      <c r="F7" s="69"/>
      <c r="G7" s="69"/>
      <c r="H7" s="69"/>
    </row>
    <row r="8" spans="1:10" ht="15" customHeight="1" x14ac:dyDescent="0.35">
      <c r="A8" s="94">
        <v>8140</v>
      </c>
      <c r="B8" s="70" t="s">
        <v>49</v>
      </c>
      <c r="C8" s="57"/>
      <c r="D8" s="57"/>
      <c r="E8" s="57"/>
      <c r="F8" s="57"/>
      <c r="G8" s="57"/>
      <c r="H8" s="57"/>
    </row>
    <row r="9" spans="1:10" ht="15" customHeight="1" x14ac:dyDescent="0.35">
      <c r="A9" s="71">
        <v>8140</v>
      </c>
      <c r="B9" s="54" t="s">
        <v>49</v>
      </c>
      <c r="C9" s="67">
        <f>SUM(C10:C11)</f>
        <v>0</v>
      </c>
      <c r="D9" s="58">
        <f>SUM(D10:D11)</f>
        <v>0</v>
      </c>
      <c r="E9" s="58">
        <f>SUM(E10:E11)</f>
        <v>0</v>
      </c>
      <c r="F9" s="58">
        <f>SUM(F10:F11)</f>
        <v>0</v>
      </c>
      <c r="G9" s="58">
        <f>SUM(G10:G11)</f>
        <v>0</v>
      </c>
      <c r="H9" s="56">
        <f>SUM(C9:G9)</f>
        <v>0</v>
      </c>
    </row>
    <row r="10" spans="1:10" ht="15" customHeight="1" x14ac:dyDescent="0.35">
      <c r="A10" s="3"/>
      <c r="B10" s="72"/>
      <c r="C10" s="48"/>
      <c r="D10" s="48"/>
      <c r="E10" s="48"/>
      <c r="F10" s="48"/>
      <c r="G10" s="48"/>
      <c r="H10" s="45"/>
    </row>
    <row r="11" spans="1:10" ht="15" customHeight="1" x14ac:dyDescent="0.35">
      <c r="A11" s="64"/>
      <c r="B11" s="74"/>
      <c r="C11" s="63"/>
      <c r="D11" s="63"/>
      <c r="E11" s="63"/>
      <c r="F11" s="63"/>
      <c r="G11" s="63"/>
      <c r="H11" s="65"/>
    </row>
    <row r="12" spans="1:10" ht="15" customHeight="1" x14ac:dyDescent="0.35">
      <c r="A12" s="66">
        <v>8170</v>
      </c>
      <c r="B12" s="70" t="s">
        <v>50</v>
      </c>
      <c r="C12" s="57"/>
      <c r="D12" s="57"/>
      <c r="E12" s="57"/>
      <c r="F12" s="57"/>
      <c r="G12" s="57"/>
      <c r="H12" s="60"/>
    </row>
    <row r="13" spans="1:10" ht="15" customHeight="1" x14ac:dyDescent="0.35">
      <c r="A13" s="53">
        <v>8170</v>
      </c>
      <c r="B13" s="54" t="s">
        <v>50</v>
      </c>
      <c r="C13" s="76">
        <f>SUM(C14:C28)</f>
        <v>-1679.5</v>
      </c>
      <c r="D13" s="76">
        <f>SUM(D14:D28)</f>
        <v>0</v>
      </c>
      <c r="E13" s="76">
        <f>SUM(E14:E28)</f>
        <v>0</v>
      </c>
      <c r="F13" s="76">
        <f>SUM(F14:F28)</f>
        <v>0</v>
      </c>
      <c r="G13" s="76">
        <f>SUM(G14:G28)</f>
        <v>0</v>
      </c>
      <c r="H13" s="77">
        <f>SUM(C13:G13)</f>
        <v>-1679.5</v>
      </c>
    </row>
    <row r="14" spans="1:10" ht="15" customHeight="1" x14ac:dyDescent="0.35">
      <c r="A14" s="3"/>
      <c r="B14" s="52" t="s">
        <v>74</v>
      </c>
      <c r="C14" s="75">
        <v>-131</v>
      </c>
      <c r="D14" s="75"/>
      <c r="E14" s="75"/>
      <c r="F14" s="75"/>
      <c r="G14" s="75"/>
      <c r="H14" s="45"/>
      <c r="I14" s="78">
        <v>44946</v>
      </c>
    </row>
    <row r="15" spans="1:10" ht="15" customHeight="1" x14ac:dyDescent="0.35">
      <c r="A15" s="3"/>
      <c r="B15" s="52" t="s">
        <v>75</v>
      </c>
      <c r="C15" s="75">
        <v>-121.5</v>
      </c>
      <c r="D15" s="75"/>
      <c r="E15" s="75"/>
      <c r="F15" s="75"/>
      <c r="G15" s="75"/>
      <c r="H15" s="45"/>
      <c r="I15" s="78">
        <v>44974</v>
      </c>
    </row>
    <row r="16" spans="1:10" ht="15" customHeight="1" x14ac:dyDescent="0.35">
      <c r="A16" s="3"/>
      <c r="B16" s="52" t="s">
        <v>76</v>
      </c>
      <c r="C16" s="75">
        <v>-126.5</v>
      </c>
      <c r="D16" s="75"/>
      <c r="E16" s="75"/>
      <c r="F16" s="75"/>
      <c r="G16" s="75"/>
      <c r="H16" s="45"/>
      <c r="I16" s="78">
        <v>45002</v>
      </c>
    </row>
    <row r="17" spans="1:9" ht="15" customHeight="1" x14ac:dyDescent="0.35">
      <c r="A17" s="3"/>
      <c r="B17" s="52" t="s">
        <v>110</v>
      </c>
      <c r="C17" s="75">
        <v>-131.5</v>
      </c>
      <c r="D17" s="75"/>
      <c r="E17" s="75"/>
      <c r="F17" s="75"/>
      <c r="G17" s="75"/>
      <c r="H17" s="45"/>
      <c r="I17" s="78">
        <v>45030</v>
      </c>
    </row>
    <row r="18" spans="1:9" ht="15" customHeight="1" x14ac:dyDescent="0.35">
      <c r="A18" s="3"/>
      <c r="B18" s="52" t="s">
        <v>123</v>
      </c>
      <c r="C18" s="75">
        <v>-138</v>
      </c>
      <c r="D18" s="75"/>
      <c r="E18" s="75"/>
      <c r="F18" s="75"/>
      <c r="G18" s="75"/>
      <c r="H18" s="45"/>
      <c r="I18" s="78">
        <v>45065</v>
      </c>
    </row>
    <row r="19" spans="1:9" ht="15" customHeight="1" x14ac:dyDescent="0.35">
      <c r="A19" s="3"/>
      <c r="B19" s="52" t="s">
        <v>124</v>
      </c>
      <c r="C19" s="75">
        <v>-174.5</v>
      </c>
      <c r="D19" s="75"/>
      <c r="E19" s="75"/>
      <c r="F19" s="75"/>
      <c r="G19" s="75"/>
      <c r="H19" s="45"/>
      <c r="I19" s="78">
        <v>45093</v>
      </c>
    </row>
    <row r="20" spans="1:9" ht="15" customHeight="1" x14ac:dyDescent="0.35">
      <c r="A20" s="3"/>
      <c r="B20" s="52" t="s">
        <v>129</v>
      </c>
      <c r="C20" s="75">
        <v>-143</v>
      </c>
      <c r="D20" s="75"/>
      <c r="E20" s="75" t="s">
        <v>170</v>
      </c>
      <c r="F20" s="75"/>
      <c r="G20" s="75"/>
      <c r="H20" s="45"/>
      <c r="I20" s="78">
        <v>45121</v>
      </c>
    </row>
    <row r="21" spans="1:9" ht="15" customHeight="1" x14ac:dyDescent="0.35">
      <c r="A21" s="3"/>
      <c r="B21" s="52" t="s">
        <v>150</v>
      </c>
      <c r="C21" s="75">
        <v>-141.5</v>
      </c>
      <c r="D21" s="75"/>
      <c r="E21" s="75"/>
      <c r="F21" s="75"/>
      <c r="G21" s="75"/>
      <c r="H21" s="45"/>
      <c r="I21" s="78">
        <v>45153</v>
      </c>
    </row>
    <row r="22" spans="1:9" ht="15" customHeight="1" x14ac:dyDescent="0.35">
      <c r="A22" s="3"/>
      <c r="B22" s="52" t="s">
        <v>156</v>
      </c>
      <c r="C22" s="75">
        <v>-146.5</v>
      </c>
      <c r="D22" s="75"/>
      <c r="E22" s="75"/>
      <c r="F22" s="75"/>
      <c r="G22" s="75"/>
      <c r="H22" s="45"/>
      <c r="I22" s="78">
        <v>45184</v>
      </c>
    </row>
    <row r="23" spans="1:9" ht="15" customHeight="1" x14ac:dyDescent="0.35">
      <c r="A23" s="3"/>
      <c r="B23" s="52" t="s">
        <v>172</v>
      </c>
      <c r="C23" s="75">
        <v>-143</v>
      </c>
      <c r="D23" s="75"/>
      <c r="E23" s="75"/>
      <c r="F23" s="75"/>
      <c r="G23" s="75"/>
      <c r="H23" s="45"/>
      <c r="I23" s="78">
        <v>45214</v>
      </c>
    </row>
    <row r="24" spans="1:9" ht="15" customHeight="1" x14ac:dyDescent="0.35">
      <c r="A24" s="3"/>
      <c r="B24" s="52" t="s">
        <v>180</v>
      </c>
      <c r="C24" s="75">
        <v>-144.5</v>
      </c>
      <c r="D24" s="75"/>
      <c r="E24" s="75"/>
      <c r="F24" s="75"/>
      <c r="G24" s="75"/>
      <c r="H24" s="45"/>
      <c r="I24" s="78">
        <v>45247</v>
      </c>
    </row>
    <row r="25" spans="1:9" ht="15" customHeight="1" x14ac:dyDescent="0.35">
      <c r="A25" s="3"/>
      <c r="B25" s="52" t="s">
        <v>198</v>
      </c>
      <c r="C25" s="75">
        <v>-138</v>
      </c>
      <c r="D25" s="75"/>
      <c r="E25" s="75"/>
      <c r="F25" s="75"/>
      <c r="G25" s="75"/>
      <c r="H25" s="45"/>
      <c r="I25" s="78">
        <v>45641</v>
      </c>
    </row>
    <row r="26" spans="1:9" ht="15" customHeight="1" x14ac:dyDescent="0.35">
      <c r="A26" s="3"/>
      <c r="B26" s="52"/>
      <c r="C26" s="75"/>
      <c r="D26" s="75"/>
      <c r="E26" s="75"/>
      <c r="F26" s="75"/>
      <c r="G26" s="75"/>
      <c r="H26" s="45"/>
    </row>
    <row r="27" spans="1:9" ht="15" customHeight="1" x14ac:dyDescent="0.35">
      <c r="A27" s="3"/>
      <c r="B27" s="52"/>
      <c r="C27" s="75"/>
      <c r="D27" s="75"/>
      <c r="E27" s="75"/>
      <c r="F27" s="75"/>
      <c r="G27" s="75"/>
      <c r="H27" s="45"/>
    </row>
    <row r="28" spans="1:9" ht="15" customHeight="1" x14ac:dyDescent="0.35">
      <c r="A28" s="3"/>
      <c r="B28" s="52"/>
      <c r="C28" s="75"/>
      <c r="D28" s="75"/>
      <c r="E28" s="75"/>
      <c r="F28" s="75"/>
      <c r="G28" s="75"/>
      <c r="H28" s="45"/>
    </row>
    <row r="29" spans="1:9" ht="15" customHeight="1" x14ac:dyDescent="0.35">
      <c r="A29" s="43"/>
      <c r="B29" s="29"/>
      <c r="C29" s="44"/>
      <c r="D29" s="44"/>
      <c r="E29" s="44"/>
      <c r="F29" s="44"/>
      <c r="G29" s="44"/>
      <c r="H29" s="44"/>
    </row>
    <row r="30" spans="1:9" ht="15" customHeight="1" x14ac:dyDescent="0.35">
      <c r="A30" s="3"/>
      <c r="B30" s="2"/>
      <c r="C30" s="2"/>
      <c r="D30" s="2"/>
      <c r="E30" s="2"/>
      <c r="F30" s="2"/>
      <c r="G30" s="2"/>
      <c r="H30" s="2"/>
    </row>
    <row r="31" spans="1:9" ht="15" customHeight="1" x14ac:dyDescent="0.35">
      <c r="A31" s="3"/>
      <c r="B31" s="2"/>
      <c r="C31" s="2"/>
      <c r="D31" s="2"/>
      <c r="E31" s="2"/>
      <c r="F31" s="2"/>
      <c r="G31" s="2"/>
      <c r="H31" s="2"/>
    </row>
    <row r="32" spans="1:9" ht="15" customHeight="1" x14ac:dyDescent="0.35">
      <c r="A32" s="3"/>
      <c r="B32" s="2"/>
      <c r="C32" s="2"/>
      <c r="D32" s="2"/>
      <c r="E32" s="2"/>
      <c r="F32" s="2"/>
      <c r="G32" s="2"/>
      <c r="H32" s="2"/>
    </row>
    <row r="33" spans="2:9" ht="15" customHeight="1" x14ac:dyDescent="0.35"/>
    <row r="34" spans="2:9" ht="15" customHeight="1" x14ac:dyDescent="0.35"/>
    <row r="35" spans="2:9" ht="15" customHeight="1" x14ac:dyDescent="0.35"/>
    <row r="36" spans="2:9" ht="15" customHeight="1" x14ac:dyDescent="0.35"/>
    <row r="37" spans="2:9" s="1" customFormat="1" ht="15" customHeight="1" x14ac:dyDescent="0.35">
      <c r="B37"/>
      <c r="C37"/>
      <c r="D37"/>
      <c r="E37"/>
      <c r="F37"/>
      <c r="G37"/>
      <c r="H37"/>
      <c r="I37"/>
    </row>
    <row r="38" spans="2:9" s="1" customFormat="1" ht="15" customHeight="1" x14ac:dyDescent="0.35">
      <c r="B38"/>
      <c r="C38"/>
      <c r="D38"/>
      <c r="E38"/>
      <c r="F38"/>
      <c r="G38"/>
      <c r="H38"/>
      <c r="I38"/>
    </row>
    <row r="39" spans="2:9" s="1" customFormat="1" ht="15" customHeight="1" x14ac:dyDescent="0.35">
      <c r="B39"/>
      <c r="C39"/>
      <c r="D39"/>
      <c r="E39"/>
      <c r="F39"/>
      <c r="G39"/>
      <c r="H39"/>
      <c r="I39"/>
    </row>
    <row r="40" spans="2:9" s="1" customFormat="1" ht="15" customHeight="1" x14ac:dyDescent="0.35">
      <c r="B40"/>
      <c r="C40"/>
      <c r="D40"/>
      <c r="E40"/>
      <c r="F40"/>
      <c r="G40"/>
      <c r="H40"/>
      <c r="I40"/>
    </row>
    <row r="41" spans="2:9" s="1" customFormat="1" ht="15" customHeight="1" x14ac:dyDescent="0.35">
      <c r="B41"/>
      <c r="C41"/>
      <c r="D41"/>
      <c r="E41"/>
      <c r="F41"/>
      <c r="G41"/>
      <c r="H41"/>
      <c r="I41"/>
    </row>
    <row r="42" spans="2:9" s="1" customFormat="1" ht="15" customHeight="1" x14ac:dyDescent="0.35">
      <c r="B42"/>
      <c r="C42"/>
      <c r="D42"/>
      <c r="E42"/>
      <c r="F42"/>
      <c r="G42"/>
      <c r="H42"/>
      <c r="I42"/>
    </row>
    <row r="43" spans="2:9" s="1" customFormat="1" ht="15" customHeight="1" x14ac:dyDescent="0.35">
      <c r="B43"/>
      <c r="C43"/>
      <c r="D43"/>
      <c r="E43"/>
      <c r="F43"/>
      <c r="G43"/>
      <c r="H43"/>
      <c r="I43"/>
    </row>
    <row r="44" spans="2:9" s="1" customFormat="1" ht="15" customHeight="1" x14ac:dyDescent="0.35">
      <c r="B44"/>
      <c r="C44"/>
      <c r="D44"/>
      <c r="E44"/>
      <c r="F44"/>
      <c r="G44"/>
      <c r="H44"/>
      <c r="I44"/>
    </row>
    <row r="45" spans="2:9" s="1" customFormat="1" ht="15" customHeight="1" x14ac:dyDescent="0.35">
      <c r="B45"/>
      <c r="C45"/>
      <c r="D45"/>
      <c r="E45"/>
      <c r="F45"/>
      <c r="G45"/>
      <c r="H45"/>
      <c r="I45"/>
    </row>
    <row r="46" spans="2:9" s="1" customFormat="1" ht="15" customHeight="1" x14ac:dyDescent="0.35">
      <c r="B46"/>
      <c r="C46"/>
      <c r="D46"/>
      <c r="E46"/>
      <c r="F46"/>
      <c r="G46"/>
      <c r="H46"/>
      <c r="I46"/>
    </row>
    <row r="47" spans="2:9" s="1" customFormat="1" ht="15" customHeight="1" x14ac:dyDescent="0.35">
      <c r="B47"/>
      <c r="C47"/>
      <c r="D47"/>
      <c r="E47"/>
      <c r="F47"/>
      <c r="G47"/>
      <c r="H47"/>
      <c r="I47"/>
    </row>
    <row r="48" spans="2:9" s="1" customFormat="1" ht="15" customHeight="1" x14ac:dyDescent="0.35">
      <c r="B48"/>
      <c r="C48"/>
      <c r="D48"/>
      <c r="E48"/>
      <c r="F48"/>
      <c r="G48"/>
      <c r="H48"/>
      <c r="I48"/>
    </row>
    <row r="49" spans="2:9" s="1" customFormat="1" ht="15" customHeight="1" x14ac:dyDescent="0.35">
      <c r="B49"/>
      <c r="C49"/>
      <c r="D49"/>
      <c r="E49"/>
      <c r="F49"/>
      <c r="G49"/>
      <c r="H49"/>
      <c r="I49"/>
    </row>
    <row r="50" spans="2:9" s="1" customFormat="1" ht="15" customHeight="1" x14ac:dyDescent="0.35">
      <c r="B50"/>
      <c r="C50"/>
      <c r="D50"/>
      <c r="E50"/>
      <c r="F50"/>
      <c r="G50"/>
      <c r="H50"/>
      <c r="I50"/>
    </row>
    <row r="51" spans="2:9" s="1" customFormat="1" ht="15" customHeight="1" x14ac:dyDescent="0.35">
      <c r="B51"/>
      <c r="C51"/>
      <c r="D51"/>
      <c r="E51"/>
      <c r="F51"/>
      <c r="G51"/>
      <c r="H51"/>
      <c r="I51"/>
    </row>
    <row r="52" spans="2:9" s="1" customFormat="1" ht="15" customHeight="1" x14ac:dyDescent="0.35">
      <c r="B52"/>
      <c r="C52"/>
      <c r="D52"/>
      <c r="E52"/>
      <c r="F52"/>
      <c r="G52"/>
      <c r="H52"/>
      <c r="I52"/>
    </row>
    <row r="53" spans="2:9" s="1" customFormat="1" ht="15" customHeight="1" x14ac:dyDescent="0.35">
      <c r="B53"/>
      <c r="C53"/>
      <c r="D53"/>
      <c r="E53"/>
      <c r="F53"/>
      <c r="G53"/>
      <c r="H53"/>
      <c r="I53"/>
    </row>
    <row r="54" spans="2:9" s="1" customFormat="1" ht="15" customHeight="1" x14ac:dyDescent="0.35">
      <c r="B54"/>
      <c r="C54"/>
      <c r="D54"/>
      <c r="E54"/>
      <c r="F54"/>
      <c r="G54"/>
      <c r="H54"/>
      <c r="I54"/>
    </row>
    <row r="55" spans="2:9" s="1" customFormat="1" ht="15" customHeight="1" x14ac:dyDescent="0.35">
      <c r="B55"/>
      <c r="C55"/>
      <c r="D55"/>
      <c r="E55"/>
      <c r="F55"/>
      <c r="G55"/>
      <c r="H55"/>
      <c r="I55"/>
    </row>
    <row r="56" spans="2:9" s="1" customFormat="1" ht="15" customHeight="1" x14ac:dyDescent="0.35">
      <c r="B56"/>
      <c r="C56"/>
      <c r="D56"/>
      <c r="E56"/>
      <c r="F56"/>
      <c r="G56"/>
      <c r="H56"/>
      <c r="I56"/>
    </row>
    <row r="57" spans="2:9" s="1" customFormat="1" ht="15" customHeight="1" x14ac:dyDescent="0.35">
      <c r="B57"/>
      <c r="C57"/>
      <c r="D57"/>
      <c r="E57"/>
      <c r="F57"/>
      <c r="G57"/>
      <c r="H57"/>
      <c r="I57"/>
    </row>
    <row r="58" spans="2:9" s="1" customFormat="1" ht="15" customHeight="1" x14ac:dyDescent="0.35">
      <c r="B58"/>
      <c r="C58"/>
      <c r="D58"/>
      <c r="E58"/>
      <c r="F58"/>
      <c r="G58"/>
      <c r="H58"/>
      <c r="I58"/>
    </row>
    <row r="59" spans="2:9" s="1" customFormat="1" ht="15" customHeight="1" x14ac:dyDescent="0.35">
      <c r="B59"/>
      <c r="C59"/>
      <c r="D59"/>
      <c r="E59"/>
      <c r="F59"/>
      <c r="G59"/>
      <c r="H59"/>
      <c r="I59"/>
    </row>
    <row r="60" spans="2:9" s="1" customFormat="1" ht="15" customHeight="1" x14ac:dyDescent="0.35">
      <c r="B60"/>
      <c r="C60"/>
      <c r="D60"/>
      <c r="E60"/>
      <c r="F60"/>
      <c r="G60"/>
      <c r="H60"/>
      <c r="I60"/>
    </row>
    <row r="61" spans="2:9" s="1" customFormat="1" ht="15" customHeight="1" x14ac:dyDescent="0.35">
      <c r="B61"/>
      <c r="C61"/>
      <c r="D61"/>
      <c r="E61"/>
      <c r="F61"/>
      <c r="G61"/>
      <c r="H61"/>
      <c r="I61"/>
    </row>
    <row r="62" spans="2:9" s="1" customFormat="1" ht="15" customHeight="1" x14ac:dyDescent="0.35">
      <c r="B62"/>
      <c r="C62"/>
      <c r="D62"/>
      <c r="E62"/>
      <c r="F62"/>
      <c r="G62"/>
      <c r="H62"/>
      <c r="I62"/>
    </row>
    <row r="63" spans="2:9" s="1" customFormat="1" ht="15" customHeight="1" x14ac:dyDescent="0.35">
      <c r="B63"/>
      <c r="C63"/>
      <c r="D63"/>
      <c r="E63"/>
      <c r="F63"/>
      <c r="G63"/>
      <c r="H63"/>
      <c r="I63"/>
    </row>
    <row r="64" spans="2:9" s="1" customFormat="1" ht="15" customHeight="1" x14ac:dyDescent="0.35">
      <c r="B64"/>
      <c r="C64"/>
      <c r="D64"/>
      <c r="E64"/>
      <c r="F64"/>
      <c r="G64"/>
      <c r="H64"/>
      <c r="I64"/>
    </row>
    <row r="65" spans="2:9" s="1" customFormat="1" ht="15" customHeight="1" x14ac:dyDescent="0.35">
      <c r="B65"/>
      <c r="C65"/>
      <c r="D65"/>
      <c r="E65"/>
      <c r="F65"/>
      <c r="G65"/>
      <c r="H65"/>
      <c r="I65"/>
    </row>
    <row r="66" spans="2:9" s="1" customFormat="1" ht="15" customHeight="1" x14ac:dyDescent="0.35">
      <c r="B66"/>
      <c r="C66"/>
      <c r="D66"/>
      <c r="E66"/>
      <c r="F66"/>
      <c r="G66"/>
      <c r="H66"/>
      <c r="I66"/>
    </row>
    <row r="67" spans="2:9" s="1" customFormat="1" ht="15" customHeight="1" x14ac:dyDescent="0.35">
      <c r="B67"/>
      <c r="C67"/>
      <c r="D67"/>
      <c r="E67"/>
      <c r="F67"/>
      <c r="G67"/>
      <c r="H67"/>
      <c r="I67"/>
    </row>
    <row r="68" spans="2:9" s="1" customFormat="1" ht="15" customHeight="1" x14ac:dyDescent="0.35">
      <c r="B68"/>
      <c r="C68"/>
      <c r="D68"/>
      <c r="E68"/>
      <c r="F68"/>
      <c r="G68"/>
      <c r="H68"/>
      <c r="I68"/>
    </row>
    <row r="69" spans="2:9" s="1" customFormat="1" ht="15" customHeight="1" x14ac:dyDescent="0.35">
      <c r="B69"/>
      <c r="C69"/>
      <c r="D69"/>
      <c r="E69"/>
      <c r="F69"/>
      <c r="G69"/>
      <c r="H69"/>
      <c r="I69"/>
    </row>
    <row r="70" spans="2:9" s="1" customFormat="1" ht="15" customHeight="1" x14ac:dyDescent="0.35">
      <c r="B70"/>
      <c r="C70"/>
      <c r="D70"/>
      <c r="E70"/>
      <c r="F70"/>
      <c r="G70"/>
      <c r="H70"/>
      <c r="I70"/>
    </row>
    <row r="71" spans="2:9" s="1" customFormat="1" ht="15" customHeight="1" x14ac:dyDescent="0.35">
      <c r="B71"/>
      <c r="C71"/>
      <c r="D71"/>
      <c r="E71"/>
      <c r="F71"/>
      <c r="G71"/>
      <c r="H71"/>
      <c r="I71"/>
    </row>
    <row r="72" spans="2:9" s="1" customFormat="1" ht="15" customHeight="1" x14ac:dyDescent="0.35">
      <c r="B72"/>
      <c r="C72"/>
      <c r="D72"/>
      <c r="E72"/>
      <c r="F72"/>
      <c r="G72"/>
      <c r="H72"/>
      <c r="I72"/>
    </row>
    <row r="73" spans="2:9" s="1" customFormat="1" ht="15" customHeight="1" x14ac:dyDescent="0.35">
      <c r="B73"/>
      <c r="C73"/>
      <c r="D73"/>
      <c r="E73"/>
      <c r="F73"/>
      <c r="G73"/>
      <c r="H73"/>
      <c r="I73"/>
    </row>
    <row r="74" spans="2:9" s="1" customFormat="1" ht="15" customHeight="1" x14ac:dyDescent="0.35">
      <c r="B74"/>
      <c r="C74"/>
      <c r="D74"/>
      <c r="E74"/>
      <c r="F74"/>
      <c r="G74"/>
      <c r="H74"/>
      <c r="I74"/>
    </row>
    <row r="75" spans="2:9" s="1" customFormat="1" ht="15" customHeight="1" x14ac:dyDescent="0.35">
      <c r="B75"/>
      <c r="C75"/>
      <c r="D75"/>
      <c r="E75"/>
      <c r="F75"/>
      <c r="G75"/>
      <c r="H75"/>
      <c r="I75"/>
    </row>
    <row r="76" spans="2:9" s="1" customFormat="1" ht="15" customHeight="1" x14ac:dyDescent="0.35">
      <c r="B76"/>
      <c r="C76"/>
      <c r="D76"/>
      <c r="E76"/>
      <c r="F76"/>
      <c r="G76"/>
      <c r="H76"/>
      <c r="I76"/>
    </row>
    <row r="77" spans="2:9" s="1" customFormat="1" ht="15" customHeight="1" x14ac:dyDescent="0.35">
      <c r="B77"/>
      <c r="C77"/>
      <c r="D77"/>
      <c r="E77"/>
      <c r="F77"/>
      <c r="G77"/>
      <c r="H77"/>
      <c r="I77"/>
    </row>
    <row r="78" spans="2:9" s="1" customFormat="1" ht="15" customHeight="1" x14ac:dyDescent="0.35">
      <c r="B78"/>
      <c r="C78"/>
      <c r="D78"/>
      <c r="E78"/>
      <c r="F78"/>
      <c r="G78"/>
      <c r="H78"/>
      <c r="I78"/>
    </row>
    <row r="79" spans="2:9" s="1" customFormat="1" ht="15" customHeight="1" x14ac:dyDescent="0.35">
      <c r="B79"/>
      <c r="C79"/>
      <c r="D79"/>
      <c r="E79"/>
      <c r="F79"/>
      <c r="G79"/>
      <c r="H79"/>
      <c r="I79"/>
    </row>
    <row r="80" spans="2:9" s="1" customFormat="1" ht="15" customHeight="1" x14ac:dyDescent="0.35">
      <c r="B80"/>
      <c r="C80"/>
      <c r="D80"/>
      <c r="E80"/>
      <c r="F80"/>
      <c r="G80"/>
      <c r="H80"/>
      <c r="I80"/>
    </row>
    <row r="81" spans="2:9" s="1" customFormat="1" ht="15" customHeight="1" x14ac:dyDescent="0.35">
      <c r="B81"/>
      <c r="C81"/>
      <c r="D81"/>
      <c r="E81"/>
      <c r="F81"/>
      <c r="G81"/>
      <c r="H81"/>
      <c r="I81"/>
    </row>
    <row r="82" spans="2:9" s="1" customFormat="1" ht="15" customHeight="1" x14ac:dyDescent="0.35">
      <c r="B82"/>
      <c r="C82"/>
      <c r="D82"/>
      <c r="E82"/>
      <c r="F82"/>
      <c r="G82"/>
      <c r="H82"/>
      <c r="I82"/>
    </row>
    <row r="83" spans="2:9" s="1" customFormat="1" ht="15" customHeight="1" x14ac:dyDescent="0.35">
      <c r="B83"/>
      <c r="C83"/>
      <c r="D83"/>
      <c r="E83"/>
      <c r="F83"/>
      <c r="G83"/>
      <c r="H83"/>
      <c r="I83"/>
    </row>
    <row r="84" spans="2:9" s="1" customFormat="1" ht="15" customHeight="1" x14ac:dyDescent="0.35">
      <c r="B84"/>
      <c r="C84"/>
      <c r="D84"/>
      <c r="E84"/>
      <c r="F84"/>
      <c r="G84"/>
      <c r="H84"/>
      <c r="I84"/>
    </row>
    <row r="85" spans="2:9" s="1" customFormat="1" ht="15" customHeight="1" x14ac:dyDescent="0.35">
      <c r="B85"/>
      <c r="C85"/>
      <c r="D85"/>
      <c r="E85"/>
      <c r="F85"/>
      <c r="G85"/>
      <c r="H85"/>
      <c r="I85"/>
    </row>
    <row r="86" spans="2:9" s="1" customFormat="1" ht="15" customHeight="1" x14ac:dyDescent="0.35">
      <c r="B86"/>
      <c r="C86"/>
      <c r="D86"/>
      <c r="E86"/>
      <c r="F86"/>
      <c r="G86"/>
      <c r="H86"/>
      <c r="I86"/>
    </row>
    <row r="87" spans="2:9" s="1" customFormat="1" ht="15" customHeight="1" x14ac:dyDescent="0.35">
      <c r="B87"/>
      <c r="C87"/>
      <c r="D87"/>
      <c r="E87"/>
      <c r="F87"/>
      <c r="G87"/>
      <c r="H87"/>
      <c r="I87"/>
    </row>
    <row r="88" spans="2:9" s="1" customFormat="1" ht="15" customHeight="1" x14ac:dyDescent="0.35">
      <c r="B88"/>
      <c r="C88"/>
      <c r="D88"/>
      <c r="E88"/>
      <c r="F88"/>
      <c r="G88"/>
      <c r="H88"/>
      <c r="I88"/>
    </row>
    <row r="89" spans="2:9" s="1" customFormat="1" ht="15" customHeight="1" x14ac:dyDescent="0.35">
      <c r="B89"/>
      <c r="C89"/>
      <c r="D89"/>
      <c r="E89"/>
      <c r="F89"/>
      <c r="G89"/>
      <c r="H89"/>
      <c r="I89"/>
    </row>
    <row r="90" spans="2:9" s="1" customFormat="1" ht="15" customHeight="1" x14ac:dyDescent="0.35">
      <c r="B90"/>
      <c r="C90"/>
      <c r="D90"/>
      <c r="E90"/>
      <c r="F90"/>
      <c r="G90"/>
      <c r="H90"/>
      <c r="I90"/>
    </row>
    <row r="91" spans="2:9" s="1" customFormat="1" ht="15" customHeight="1" x14ac:dyDescent="0.35">
      <c r="B91"/>
      <c r="C91"/>
      <c r="D91"/>
      <c r="E91"/>
      <c r="F91"/>
      <c r="G91"/>
      <c r="H91"/>
      <c r="I91"/>
    </row>
    <row r="92" spans="2:9" s="1" customFormat="1" ht="15" customHeight="1" x14ac:dyDescent="0.35">
      <c r="B92"/>
      <c r="C92"/>
      <c r="D92"/>
      <c r="E92"/>
      <c r="F92"/>
      <c r="G92"/>
      <c r="H92"/>
      <c r="I92"/>
    </row>
    <row r="93" spans="2:9" s="1" customFormat="1" ht="15" customHeight="1" x14ac:dyDescent="0.35">
      <c r="B93"/>
      <c r="C93"/>
      <c r="D93"/>
      <c r="E93"/>
      <c r="F93"/>
      <c r="G93"/>
      <c r="H93"/>
      <c r="I93"/>
    </row>
    <row r="94" spans="2:9" s="1" customFormat="1" ht="15" customHeight="1" x14ac:dyDescent="0.35">
      <c r="B94"/>
      <c r="C94"/>
      <c r="D94"/>
      <c r="E94"/>
      <c r="F94"/>
      <c r="G94"/>
      <c r="H94"/>
      <c r="I94"/>
    </row>
    <row r="95" spans="2:9" s="1" customFormat="1" ht="15" customHeight="1" x14ac:dyDescent="0.35">
      <c r="B95"/>
      <c r="C95"/>
      <c r="D95"/>
      <c r="E95"/>
      <c r="F95"/>
      <c r="G95"/>
      <c r="H95"/>
      <c r="I95"/>
    </row>
    <row r="96" spans="2:9" s="1" customFormat="1" ht="15" customHeight="1" x14ac:dyDescent="0.35">
      <c r="B96"/>
      <c r="C96"/>
      <c r="D96"/>
      <c r="E96"/>
      <c r="F96"/>
      <c r="G96"/>
      <c r="H96"/>
      <c r="I96"/>
    </row>
    <row r="97" spans="2:9" s="1" customFormat="1" ht="15" customHeight="1" x14ac:dyDescent="0.35">
      <c r="B97"/>
      <c r="C97"/>
      <c r="D97"/>
      <c r="E97"/>
      <c r="F97"/>
      <c r="G97"/>
      <c r="H97"/>
      <c r="I97"/>
    </row>
    <row r="98" spans="2:9" s="1" customFormat="1" ht="15" customHeight="1" x14ac:dyDescent="0.35">
      <c r="B98"/>
      <c r="C98"/>
      <c r="D98"/>
      <c r="E98"/>
      <c r="F98"/>
      <c r="G98"/>
      <c r="H98"/>
      <c r="I98"/>
    </row>
  </sheetData>
  <mergeCells count="2">
    <mergeCell ref="A1:H1"/>
    <mergeCell ref="A2:B2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E43CF869E4FE4C8B7F7F1B0AC97AE0" ma:contentTypeVersion="11" ma:contentTypeDescription="Opprett et nytt dokument." ma:contentTypeScope="" ma:versionID="f27440ec759a7b636beec343765bfed1">
  <xsd:schema xmlns:xsd="http://www.w3.org/2001/XMLSchema" xmlns:xs="http://www.w3.org/2001/XMLSchema" xmlns:p="http://schemas.microsoft.com/office/2006/metadata/properties" xmlns:ns2="d6fff4f6-7c69-4cce-9961-f2dbc4c1cd6d" xmlns:ns3="b3141122-62aa-4e85-a784-e151295ed328" targetNamespace="http://schemas.microsoft.com/office/2006/metadata/properties" ma:root="true" ma:fieldsID="9fc99066054ce7e54ce907c5f40fc05e" ns2:_="" ns3:_="">
    <xsd:import namespace="d6fff4f6-7c69-4cce-9961-f2dbc4c1cd6d"/>
    <xsd:import namespace="b3141122-62aa-4e85-a784-e151295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ff4f6-7c69-4cce-9961-f2dbc4c1cd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fe842598-920a-4506-a82c-69498b100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41122-62aa-4e85-a784-e151295ed32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051a54a-679b-45dc-baf8-d06176a88b03}" ma:internalName="TaxCatchAll" ma:showField="CatchAllData" ma:web="b3141122-62aa-4e85-a784-e151295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fff4f6-7c69-4cce-9961-f2dbc4c1cd6d">
      <Terms xmlns="http://schemas.microsoft.com/office/infopath/2007/PartnerControls"/>
    </lcf76f155ced4ddcb4097134ff3c332f>
    <TaxCatchAll xmlns="b3141122-62aa-4e85-a784-e151295ed328" xsi:nil="true"/>
  </documentManagement>
</p:properties>
</file>

<file path=customXml/itemProps1.xml><?xml version="1.0" encoding="utf-8"?>
<ds:datastoreItem xmlns:ds="http://schemas.openxmlformats.org/officeDocument/2006/customXml" ds:itemID="{91584827-1FF1-4135-89CF-10ED38404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ff4f6-7c69-4cce-9961-f2dbc4c1cd6d"/>
    <ds:schemaRef ds:uri="b3141122-62aa-4e85-a784-e151295ed3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27F96A-4806-44A2-BDA9-01740FE84E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D736AF-31FA-4EC2-B742-5D692E59DC2C}">
  <ds:schemaRefs>
    <ds:schemaRef ds:uri="http://schemas.microsoft.com/office/2006/documentManagement/types"/>
    <ds:schemaRef ds:uri="http://purl.org/dc/terms/"/>
    <ds:schemaRef ds:uri="d6fff4f6-7c69-4cce-9961-f2dbc4c1cd6d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3141122-62aa-4e85-a784-e151295ed32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Regnskap PDSK 2023 </vt:lpstr>
      <vt:lpstr>Balanse</vt:lpstr>
      <vt:lpstr>Noter</vt:lpstr>
      <vt:lpstr>Inntekter</vt:lpstr>
      <vt:lpstr>Utgifter</vt:lpstr>
      <vt:lpstr>Renter og gebyrer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Travel2 K</dc:creator>
  <cp:lastModifiedBy>Fosse, Kjetil</cp:lastModifiedBy>
  <cp:lastPrinted>2023-01-08T21:00:21Z</cp:lastPrinted>
  <dcterms:created xsi:type="dcterms:W3CDTF">2015-06-05T18:19:34Z</dcterms:created>
  <dcterms:modified xsi:type="dcterms:W3CDTF">2024-02-25T09:49:25Z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91420-1ae2-4120-89e6-e6f668f067e2_Enabled">
    <vt:lpwstr>true</vt:lpwstr>
  </property>
  <property fmtid="{D5CDD505-2E9C-101B-9397-08002B2CF9AE}" pid="3" name="MSIP_Label_d3491420-1ae2-4120-89e6-e6f668f067e2_SetDate">
    <vt:lpwstr>2023-01-09T15:31:29Z</vt:lpwstr>
  </property>
  <property fmtid="{D5CDD505-2E9C-101B-9397-08002B2CF9AE}" pid="4" name="MSIP_Label_d3491420-1ae2-4120-89e6-e6f668f067e2_Method">
    <vt:lpwstr>Standard</vt:lpwstr>
  </property>
  <property fmtid="{D5CDD505-2E9C-101B-9397-08002B2CF9AE}" pid="5" name="MSIP_Label_d3491420-1ae2-4120-89e6-e6f668f067e2_Name">
    <vt:lpwstr>d3491420-1ae2-4120-89e6-e6f668f067e2</vt:lpwstr>
  </property>
  <property fmtid="{D5CDD505-2E9C-101B-9397-08002B2CF9AE}" pid="6" name="MSIP_Label_d3491420-1ae2-4120-89e6-e6f668f067e2_SiteId">
    <vt:lpwstr>62366534-1ec3-4962-8869-9b5535279d0b</vt:lpwstr>
  </property>
  <property fmtid="{D5CDD505-2E9C-101B-9397-08002B2CF9AE}" pid="7" name="MSIP_Label_d3491420-1ae2-4120-89e6-e6f668f067e2_ActionId">
    <vt:lpwstr>c85e60e5-fd5c-444a-8d51-e54804e8dec4</vt:lpwstr>
  </property>
  <property fmtid="{D5CDD505-2E9C-101B-9397-08002B2CF9AE}" pid="8" name="MSIP_Label_d3491420-1ae2-4120-89e6-e6f668f067e2_ContentBits">
    <vt:lpwstr>0</vt:lpwstr>
  </property>
  <property fmtid="{D5CDD505-2E9C-101B-9397-08002B2CF9AE}" pid="9" name="ContentTypeId">
    <vt:lpwstr>0x010100FAE43CF869E4FE4C8B7F7F1B0AC97AE0</vt:lpwstr>
  </property>
</Properties>
</file>