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navno-my.sharepoint.com/personal/kjetil_fosse_nav_no/Documents/Privat/Privat/Porsgrunn Disksportklubb/Mellomlagring/Årsmøtepapirer 23, PDF/"/>
    </mc:Choice>
  </mc:AlternateContent>
  <xr:revisionPtr revIDLastSave="0" documentId="10_ncr:8000_{04B8AD09-6916-43E1-B772-5828B82EC107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Regnskap 2023" sheetId="1" r:id="rId1"/>
    <sheet name="Budsjett 2024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2" l="1"/>
  <c r="H55" i="2"/>
  <c r="H54" i="2"/>
  <c r="H53" i="2"/>
  <c r="J48" i="2"/>
  <c r="F44" i="2"/>
  <c r="D44" i="2"/>
  <c r="G46" i="2"/>
  <c r="G45" i="2"/>
  <c r="G44" i="2" s="1"/>
  <c r="E44" i="2"/>
  <c r="C44" i="2"/>
  <c r="G41" i="2"/>
  <c r="F41" i="2"/>
  <c r="E41" i="2"/>
  <c r="D41" i="2"/>
  <c r="C41" i="2"/>
  <c r="H41" i="2" s="1"/>
  <c r="G39" i="2"/>
  <c r="G38" i="2" s="1"/>
  <c r="F39" i="2"/>
  <c r="F38" i="2" s="1"/>
  <c r="E39" i="2"/>
  <c r="E38" i="2" s="1"/>
  <c r="C39" i="2"/>
  <c r="D38" i="2"/>
  <c r="C38" i="2"/>
  <c r="G36" i="2"/>
  <c r="G35" i="2" s="1"/>
  <c r="F36" i="2"/>
  <c r="F35" i="2" s="1"/>
  <c r="E36" i="2"/>
  <c r="E35" i="2" s="1"/>
  <c r="D36" i="2"/>
  <c r="D35" i="2" s="1"/>
  <c r="C35" i="2"/>
  <c r="G33" i="2"/>
  <c r="F33" i="2"/>
  <c r="E33" i="2"/>
  <c r="D33" i="2"/>
  <c r="C32" i="2"/>
  <c r="G30" i="2"/>
  <c r="G29" i="2" s="1"/>
  <c r="F29" i="2"/>
  <c r="E29" i="2"/>
  <c r="D29" i="2"/>
  <c r="C29" i="2"/>
  <c r="G27" i="2"/>
  <c r="G26" i="2" s="1"/>
  <c r="F27" i="2"/>
  <c r="E27" i="2"/>
  <c r="D27" i="2"/>
  <c r="D26" i="2" s="1"/>
  <c r="C27" i="2"/>
  <c r="F26" i="2"/>
  <c r="E26" i="2"/>
  <c r="C26" i="2"/>
  <c r="H26" i="2" s="1"/>
  <c r="G23" i="2"/>
  <c r="F23" i="2"/>
  <c r="E23" i="2"/>
  <c r="D23" i="2"/>
  <c r="C23" i="2"/>
  <c r="J20" i="2"/>
  <c r="H17" i="2"/>
  <c r="C14" i="2"/>
  <c r="H14" i="2" s="1"/>
  <c r="G8" i="2"/>
  <c r="F8" i="2"/>
  <c r="E8" i="2"/>
  <c r="D8" i="2"/>
  <c r="C8" i="2"/>
  <c r="H8" i="2" s="1"/>
  <c r="G5" i="2"/>
  <c r="G20" i="2" s="1"/>
  <c r="F5" i="2"/>
  <c r="F20" i="2" s="1"/>
  <c r="E5" i="2"/>
  <c r="E20" i="2" s="1"/>
  <c r="D5" i="2"/>
  <c r="D20" i="2" s="1"/>
  <c r="C5" i="2"/>
  <c r="H57" i="1"/>
  <c r="H56" i="1"/>
  <c r="H55" i="1"/>
  <c r="J50" i="1"/>
  <c r="J52" i="1" s="1"/>
  <c r="J59" i="1" s="1"/>
  <c r="G48" i="1"/>
  <c r="F48" i="1"/>
  <c r="E48" i="1"/>
  <c r="E45" i="1" s="1"/>
  <c r="D48" i="1"/>
  <c r="D45" i="1" s="1"/>
  <c r="C48" i="1"/>
  <c r="C45" i="1" s="1"/>
  <c r="G47" i="1"/>
  <c r="G46" i="1"/>
  <c r="F45" i="1"/>
  <c r="C42" i="1"/>
  <c r="H42" i="1" s="1"/>
  <c r="G42" i="1"/>
  <c r="F42" i="1"/>
  <c r="E42" i="1"/>
  <c r="D42" i="1"/>
  <c r="G40" i="1"/>
  <c r="G39" i="1" s="1"/>
  <c r="F40" i="1"/>
  <c r="F39" i="1" s="1"/>
  <c r="E40" i="1"/>
  <c r="C40" i="1"/>
  <c r="C39" i="1" s="1"/>
  <c r="E39" i="1"/>
  <c r="D39" i="1"/>
  <c r="G37" i="1"/>
  <c r="G36" i="1" s="1"/>
  <c r="G33" i="1" s="1"/>
  <c r="F37" i="1"/>
  <c r="F36" i="1" s="1"/>
  <c r="F33" i="1" s="1"/>
  <c r="E37" i="1"/>
  <c r="E36" i="1" s="1"/>
  <c r="D37" i="1"/>
  <c r="D36" i="1"/>
  <c r="C36" i="1"/>
  <c r="G34" i="1"/>
  <c r="F34" i="1"/>
  <c r="E34" i="1"/>
  <c r="D34" i="1"/>
  <c r="C33" i="1"/>
  <c r="G31" i="1"/>
  <c r="G30" i="1" s="1"/>
  <c r="D30" i="1"/>
  <c r="C30" i="1"/>
  <c r="H30" i="1" s="1"/>
  <c r="F30" i="1"/>
  <c r="E30" i="1"/>
  <c r="G28" i="1"/>
  <c r="G27" i="1" s="1"/>
  <c r="F28" i="1"/>
  <c r="F27" i="1" s="1"/>
  <c r="E28" i="1"/>
  <c r="D28" i="1"/>
  <c r="C28" i="1"/>
  <c r="C27" i="1" s="1"/>
  <c r="E27" i="1"/>
  <c r="D27" i="1"/>
  <c r="G25" i="1"/>
  <c r="G24" i="1" s="1"/>
  <c r="F24" i="1"/>
  <c r="E24" i="1"/>
  <c r="D24" i="1"/>
  <c r="C24" i="1"/>
  <c r="J21" i="1"/>
  <c r="C19" i="1"/>
  <c r="H19" i="1" s="1"/>
  <c r="C18" i="1"/>
  <c r="H18" i="1" s="1"/>
  <c r="C14" i="1"/>
  <c r="H14" i="1" s="1"/>
  <c r="E8" i="1"/>
  <c r="D8" i="1"/>
  <c r="G8" i="1"/>
  <c r="F8" i="1"/>
  <c r="C8" i="1"/>
  <c r="G5" i="1"/>
  <c r="E5" i="1"/>
  <c r="D5" i="1"/>
  <c r="F5" i="1"/>
  <c r="F21" i="1" s="1"/>
  <c r="C5" i="1"/>
  <c r="H5" i="1" s="1"/>
  <c r="J50" i="2" l="1"/>
  <c r="J57" i="2" s="1"/>
  <c r="H23" i="2"/>
  <c r="C20" i="2"/>
  <c r="E32" i="2"/>
  <c r="H44" i="2"/>
  <c r="G45" i="1"/>
  <c r="G50" i="1" s="1"/>
  <c r="G52" i="1" s="1"/>
  <c r="G59" i="1" s="1"/>
  <c r="F32" i="2"/>
  <c r="H29" i="2"/>
  <c r="G32" i="2"/>
  <c r="H27" i="1"/>
  <c r="D33" i="1"/>
  <c r="D32" i="2"/>
  <c r="D48" i="2" s="1"/>
  <c r="D50" i="2" s="1"/>
  <c r="D57" i="2" s="1"/>
  <c r="H35" i="2"/>
  <c r="H38" i="2"/>
  <c r="E48" i="2"/>
  <c r="E50" i="2" s="1"/>
  <c r="E57" i="2" s="1"/>
  <c r="F48" i="2"/>
  <c r="F50" i="2" s="1"/>
  <c r="F57" i="2" s="1"/>
  <c r="G48" i="2"/>
  <c r="G50" i="2" s="1"/>
  <c r="G57" i="2" s="1"/>
  <c r="C48" i="2"/>
  <c r="H5" i="2"/>
  <c r="H20" i="2" s="1"/>
  <c r="H36" i="1"/>
  <c r="D50" i="1"/>
  <c r="G21" i="1"/>
  <c r="H45" i="1"/>
  <c r="D21" i="1"/>
  <c r="H8" i="1"/>
  <c r="H21" i="1" s="1"/>
  <c r="F50" i="1"/>
  <c r="F52" i="1" s="1"/>
  <c r="F59" i="1" s="1"/>
  <c r="H39" i="1"/>
  <c r="E33" i="1"/>
  <c r="H33" i="1" s="1"/>
  <c r="E21" i="1"/>
  <c r="E50" i="1"/>
  <c r="C50" i="1"/>
  <c r="C21" i="1"/>
  <c r="H24" i="1"/>
  <c r="C50" i="2" l="1"/>
  <c r="C57" i="2" s="1"/>
  <c r="H32" i="2"/>
  <c r="H48" i="2" s="1"/>
  <c r="H50" i="2" s="1"/>
  <c r="H57" i="2" s="1"/>
  <c r="E52" i="1"/>
  <c r="E59" i="1" s="1"/>
  <c r="D52" i="1"/>
  <c r="D59" i="1" s="1"/>
  <c r="C52" i="1"/>
  <c r="C59" i="1" s="1"/>
  <c r="H50" i="1"/>
  <c r="H52" i="1" s="1"/>
  <c r="H59" i="1" s="1"/>
</calcChain>
</file>

<file path=xl/sharedStrings.xml><?xml version="1.0" encoding="utf-8"?>
<sst xmlns="http://schemas.openxmlformats.org/spreadsheetml/2006/main" count="116" uniqueCount="50">
  <si>
    <t>Regnskap PDSK 2023</t>
  </si>
  <si>
    <t>PDSK</t>
  </si>
  <si>
    <t>Diskgolf</t>
  </si>
  <si>
    <t>Ultimate</t>
  </si>
  <si>
    <t>Heistad</t>
  </si>
  <si>
    <t>Kjølnes</t>
  </si>
  <si>
    <t>Totalt 2023</t>
  </si>
  <si>
    <t>Budsjett 2024</t>
  </si>
  <si>
    <t>INNTEKTER:</t>
  </si>
  <si>
    <t>Salgs og sponsorinntekter</t>
  </si>
  <si>
    <t>Kiosksalg</t>
  </si>
  <si>
    <t>Sponsoravtaler</t>
  </si>
  <si>
    <t>Offentlige tilskudd</t>
  </si>
  <si>
    <t>Momskompensasjon</t>
  </si>
  <si>
    <t>Norges Idrettsforbund og Olympiske komite</t>
  </si>
  <si>
    <t>LAM midler NIF og Olympiske komite</t>
  </si>
  <si>
    <t>Grasrot</t>
  </si>
  <si>
    <t>Inkluderingsmidler</t>
  </si>
  <si>
    <t>Andre tilskudd</t>
  </si>
  <si>
    <t>Søknader</t>
  </si>
  <si>
    <t>Resterende Melkevegen</t>
  </si>
  <si>
    <t>Rfjellvåken Stiftelsen</t>
  </si>
  <si>
    <t>Medlemskontingenter</t>
  </si>
  <si>
    <t>Annen driftsrelatert inntekt</t>
  </si>
  <si>
    <t>SUM INNTEKTER</t>
  </si>
  <si>
    <t>Totalt</t>
  </si>
  <si>
    <t>KOSTNADER</t>
  </si>
  <si>
    <t>Innkjøp av utstyr</t>
  </si>
  <si>
    <t>Varekostnader</t>
  </si>
  <si>
    <t>Varer til videresalg</t>
  </si>
  <si>
    <t>Leie av lokaler (sum)</t>
  </si>
  <si>
    <t>Leie av anlegg IL Hei og Porsgrunn Kommune</t>
  </si>
  <si>
    <t>Medlemskontingenter lisens NAIF</t>
  </si>
  <si>
    <t>Gaver og premier</t>
  </si>
  <si>
    <t>Vipps konto SPB Sør 20.5-31.12</t>
  </si>
  <si>
    <t>Forsikringer</t>
  </si>
  <si>
    <t>Diverse kostnader</t>
  </si>
  <si>
    <t>Klubbtur</t>
  </si>
  <si>
    <t>Innkjøp mangelfulle kvitteringer</t>
  </si>
  <si>
    <t>SUM KOSTNADER</t>
  </si>
  <si>
    <t>RESULTAT DRIFT</t>
  </si>
  <si>
    <t>FINANS-/EKSTRAORDINÆRE POSTER</t>
  </si>
  <si>
    <t>Renteinntekter</t>
  </si>
  <si>
    <t>Renteutgifter</t>
  </si>
  <si>
    <t>Gebyrer i bank</t>
  </si>
  <si>
    <t>ÅRSOVERSKUDD/UNDERSKUDD</t>
  </si>
  <si>
    <t>Budsjett PDSK 2024</t>
  </si>
  <si>
    <t>Regnskap</t>
  </si>
  <si>
    <t>Diverse tilskudd</t>
  </si>
  <si>
    <t>Herøyahallen puttetrening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</si>
</sst>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9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/>
    <xf numFmtId="0" fontId="0" fillId="0" borderId="9" xfId="0" applyBorder="1"/>
    <xf numFmtId="0" fontId="0" fillId="0" borderId="10" xfId="0" applyBorder="1"/>
    <xf numFmtId="0" fontId="0" fillId="5" borderId="11" xfId="0" applyFill="1" applyBorder="1"/>
    <xf numFmtId="0" fontId="5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left" indent="1"/>
    </xf>
    <xf numFmtId="0" fontId="5" fillId="4" borderId="14" xfId="0" applyFont="1" applyFill="1" applyBorder="1"/>
    <xf numFmtId="0" fontId="5" fillId="4" borderId="15" xfId="0" applyFont="1" applyFill="1" applyBorder="1"/>
    <xf numFmtId="0" fontId="5" fillId="4" borderId="13" xfId="0" applyFont="1" applyFill="1" applyBorder="1"/>
    <xf numFmtId="43" fontId="0" fillId="5" borderId="16" xfId="1" applyFont="1" applyFill="1" applyBorder="1"/>
    <xf numFmtId="43" fontId="0" fillId="0" borderId="0" xfId="1" applyFont="1"/>
    <xf numFmtId="0" fontId="4" fillId="4" borderId="17" xfId="0" applyFont="1" applyFill="1" applyBorder="1" applyAlignment="1">
      <alignment horizontal="center"/>
    </xf>
    <xf numFmtId="0" fontId="4" fillId="4" borderId="0" xfId="0" applyFont="1" applyFill="1" applyAlignment="1">
      <alignment horizontal="left" indent="1"/>
    </xf>
    <xf numFmtId="43" fontId="4" fillId="4" borderId="18" xfId="1" applyFont="1" applyFill="1" applyBorder="1"/>
    <xf numFmtId="43" fontId="4" fillId="4" borderId="0" xfId="1" applyFont="1" applyFill="1" applyBorder="1"/>
    <xf numFmtId="0" fontId="5" fillId="4" borderId="17" xfId="0" applyFont="1" applyFill="1" applyBorder="1" applyAlignment="1">
      <alignment horizontal="center"/>
    </xf>
    <xf numFmtId="0" fontId="6" fillId="4" borderId="0" xfId="0" applyFont="1" applyFill="1" applyAlignment="1">
      <alignment horizontal="left" indent="3"/>
    </xf>
    <xf numFmtId="43" fontId="7" fillId="0" borderId="18" xfId="1" applyFont="1" applyBorder="1"/>
    <xf numFmtId="43" fontId="5" fillId="0" borderId="18" xfId="1" applyFont="1" applyBorder="1"/>
    <xf numFmtId="43" fontId="8" fillId="0" borderId="18" xfId="1" applyFont="1" applyBorder="1"/>
    <xf numFmtId="43" fontId="8" fillId="0" borderId="6" xfId="1" applyFont="1" applyBorder="1"/>
    <xf numFmtId="43" fontId="5" fillId="0" borderId="6" xfId="1" applyFont="1" applyBorder="1"/>
    <xf numFmtId="43" fontId="8" fillId="0" borderId="18" xfId="1" applyFont="1" applyBorder="1" applyAlignment="1">
      <alignment horizontal="right"/>
    </xf>
    <xf numFmtId="43" fontId="5" fillId="4" borderId="6" xfId="1" applyFont="1" applyFill="1" applyBorder="1"/>
    <xf numFmtId="43" fontId="5" fillId="4" borderId="18" xfId="1" applyFont="1" applyFill="1" applyBorder="1"/>
    <xf numFmtId="43" fontId="4" fillId="4" borderId="6" xfId="1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left" indent="2"/>
    </xf>
    <xf numFmtId="43" fontId="5" fillId="0" borderId="9" xfId="1" applyFont="1" applyBorder="1"/>
    <xf numFmtId="43" fontId="5" fillId="0" borderId="10" xfId="1" applyFont="1" applyBorder="1"/>
    <xf numFmtId="43" fontId="5" fillId="4" borderId="8" xfId="1" applyFont="1" applyFill="1" applyBorder="1"/>
    <xf numFmtId="43" fontId="0" fillId="5" borderId="11" xfId="1" applyFont="1" applyFill="1" applyBorder="1"/>
    <xf numFmtId="0" fontId="5" fillId="4" borderId="2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left" indent="1"/>
    </xf>
    <xf numFmtId="43" fontId="4" fillId="4" borderId="21" xfId="1" applyFont="1" applyFill="1" applyBorder="1"/>
    <xf numFmtId="43" fontId="4" fillId="4" borderId="22" xfId="1" applyFont="1" applyFill="1" applyBorder="1"/>
    <xf numFmtId="0" fontId="5" fillId="2" borderId="2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 indent="1"/>
    </xf>
    <xf numFmtId="0" fontId="2" fillId="2" borderId="2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43" fontId="0" fillId="3" borderId="25" xfId="1" applyFont="1" applyFill="1" applyBorder="1"/>
    <xf numFmtId="0" fontId="5" fillId="4" borderId="26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left" indent="1"/>
    </xf>
    <xf numFmtId="0" fontId="5" fillId="4" borderId="27" xfId="0" applyFont="1" applyFill="1" applyBorder="1"/>
    <xf numFmtId="0" fontId="5" fillId="4" borderId="6" xfId="0" applyFont="1" applyFill="1" applyBorder="1"/>
    <xf numFmtId="0" fontId="5" fillId="4" borderId="18" xfId="0" applyFont="1" applyFill="1" applyBorder="1"/>
    <xf numFmtId="0" fontId="4" fillId="4" borderId="26" xfId="0" applyFont="1" applyFill="1" applyBorder="1" applyAlignment="1">
      <alignment horizontal="center"/>
    </xf>
    <xf numFmtId="43" fontId="4" fillId="4" borderId="27" xfId="1" applyFont="1" applyFill="1" applyBorder="1"/>
    <xf numFmtId="0" fontId="6" fillId="4" borderId="18" xfId="0" applyFont="1" applyFill="1" applyBorder="1" applyAlignment="1">
      <alignment horizontal="left" indent="3"/>
    </xf>
    <xf numFmtId="43" fontId="7" fillId="0" borderId="27" xfId="1" applyFont="1" applyFill="1" applyBorder="1"/>
    <xf numFmtId="43" fontId="7" fillId="0" borderId="18" xfId="1" applyFont="1" applyFill="1" applyBorder="1"/>
    <xf numFmtId="0" fontId="5" fillId="4" borderId="7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left" indent="3"/>
    </xf>
    <xf numFmtId="43" fontId="7" fillId="0" borderId="28" xfId="1" applyFont="1" applyFill="1" applyBorder="1"/>
    <xf numFmtId="43" fontId="7" fillId="0" borderId="10" xfId="1" applyFont="1" applyFill="1" applyBorder="1"/>
    <xf numFmtId="43" fontId="7" fillId="0" borderId="9" xfId="1" applyFont="1" applyFill="1" applyBorder="1"/>
    <xf numFmtId="0" fontId="4" fillId="4" borderId="2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left" indent="1"/>
    </xf>
    <xf numFmtId="43" fontId="4" fillId="4" borderId="24" xfId="1" applyFont="1" applyFill="1" applyBorder="1"/>
    <xf numFmtId="43" fontId="4" fillId="4" borderId="15" xfId="1" applyFont="1" applyFill="1" applyBorder="1"/>
    <xf numFmtId="43" fontId="4" fillId="4" borderId="14" xfId="1" applyFont="1" applyFill="1" applyBorder="1"/>
    <xf numFmtId="43" fontId="7" fillId="0" borderId="27" xfId="1" applyFont="1" applyBorder="1"/>
    <xf numFmtId="43" fontId="7" fillId="0" borderId="28" xfId="1" applyFont="1" applyBorder="1"/>
    <xf numFmtId="43" fontId="7" fillId="0" borderId="10" xfId="1" applyFont="1" applyBorder="1"/>
    <xf numFmtId="43" fontId="7" fillId="0" borderId="9" xfId="1" applyFont="1" applyBorder="1"/>
    <xf numFmtId="43" fontId="5" fillId="4" borderId="10" xfId="1" applyFont="1" applyFill="1" applyBorder="1"/>
    <xf numFmtId="0" fontId="5" fillId="4" borderId="23" xfId="0" applyFont="1" applyFill="1" applyBorder="1" applyAlignment="1">
      <alignment horizontal="center"/>
    </xf>
    <xf numFmtId="43" fontId="4" fillId="4" borderId="10" xfId="1" applyFont="1" applyFill="1" applyBorder="1"/>
    <xf numFmtId="43" fontId="7" fillId="0" borderId="8" xfId="1" applyFont="1" applyBorder="1"/>
    <xf numFmtId="43" fontId="4" fillId="4" borderId="13" xfId="1" applyFont="1" applyFill="1" applyBorder="1"/>
    <xf numFmtId="0" fontId="0" fillId="4" borderId="26" xfId="0" applyFill="1" applyBorder="1" applyAlignment="1">
      <alignment horizontal="center"/>
    </xf>
    <xf numFmtId="0" fontId="9" fillId="4" borderId="18" xfId="0" applyFont="1" applyFill="1" applyBorder="1" applyAlignment="1">
      <alignment horizontal="left" indent="1"/>
    </xf>
    <xf numFmtId="43" fontId="6" fillId="0" borderId="0" xfId="1" applyFont="1" applyBorder="1"/>
    <xf numFmtId="43" fontId="6" fillId="0" borderId="18" xfId="1" applyFont="1" applyBorder="1"/>
    <xf numFmtId="43" fontId="6" fillId="0" borderId="27" xfId="1" applyFont="1" applyBorder="1"/>
    <xf numFmtId="0" fontId="9" fillId="4" borderId="9" xfId="0" applyFont="1" applyFill="1" applyBorder="1" applyAlignment="1">
      <alignment horizontal="left" indent="1"/>
    </xf>
    <xf numFmtId="43" fontId="6" fillId="0" borderId="8" xfId="1" applyFont="1" applyBorder="1"/>
    <xf numFmtId="43" fontId="4" fillId="0" borderId="9" xfId="1" applyFont="1" applyFill="1" applyBorder="1"/>
    <xf numFmtId="43" fontId="4" fillId="0" borderId="8" xfId="1" applyFont="1" applyFill="1" applyBorder="1"/>
    <xf numFmtId="43" fontId="4" fillId="0" borderId="28" xfId="1" applyFont="1" applyFill="1" applyBorder="1"/>
    <xf numFmtId="0" fontId="0" fillId="4" borderId="14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9" fillId="4" borderId="0" xfId="0" applyFont="1" applyFill="1" applyAlignment="1">
      <alignment horizontal="left" indent="1"/>
    </xf>
    <xf numFmtId="43" fontId="4" fillId="0" borderId="18" xfId="1" applyFont="1" applyFill="1" applyBorder="1"/>
    <xf numFmtId="43" fontId="4" fillId="0" borderId="0" xfId="1" applyFont="1" applyFill="1" applyBorder="1"/>
    <xf numFmtId="43" fontId="4" fillId="0" borderId="27" xfId="1" applyFont="1" applyFill="1" applyBorder="1"/>
    <xf numFmtId="0" fontId="0" fillId="4" borderId="9" xfId="0" applyFill="1" applyBorder="1" applyAlignment="1">
      <alignment horizontal="center"/>
    </xf>
    <xf numFmtId="0" fontId="9" fillId="4" borderId="8" xfId="0" applyFont="1" applyFill="1" applyBorder="1" applyAlignment="1">
      <alignment horizontal="left" indent="1"/>
    </xf>
    <xf numFmtId="43" fontId="6" fillId="0" borderId="9" xfId="1" applyFont="1" applyBorder="1"/>
    <xf numFmtId="43" fontId="4" fillId="4" borderId="28" xfId="1" applyFont="1" applyFill="1" applyBorder="1"/>
    <xf numFmtId="0" fontId="4" fillId="4" borderId="7" xfId="0" applyFont="1" applyFill="1" applyBorder="1" applyAlignment="1">
      <alignment horizontal="center"/>
    </xf>
    <xf numFmtId="43" fontId="4" fillId="4" borderId="9" xfId="1" applyFont="1" applyFill="1" applyBorder="1"/>
    <xf numFmtId="0" fontId="6" fillId="4" borderId="14" xfId="0" applyFont="1" applyFill="1" applyBorder="1" applyAlignment="1">
      <alignment horizontal="left" indent="3"/>
    </xf>
    <xf numFmtId="43" fontId="6" fillId="0" borderId="14" xfId="1" applyFont="1" applyBorder="1"/>
    <xf numFmtId="0" fontId="9" fillId="4" borderId="18" xfId="0" applyFont="1" applyFill="1" applyBorder="1" applyAlignment="1">
      <alignment horizontal="left" indent="3"/>
    </xf>
    <xf numFmtId="0" fontId="10" fillId="4" borderId="9" xfId="0" applyFont="1" applyFill="1" applyBorder="1" applyAlignment="1">
      <alignment horizontal="left" indent="3"/>
    </xf>
    <xf numFmtId="43" fontId="5" fillId="0" borderId="0" xfId="1" applyFont="1" applyBorder="1"/>
    <xf numFmtId="43" fontId="5" fillId="0" borderId="27" xfId="1" applyFont="1" applyBorder="1"/>
    <xf numFmtId="43" fontId="5" fillId="4" borderId="0" xfId="1" applyFont="1" applyFill="1" applyBorder="1"/>
    <xf numFmtId="0" fontId="0" fillId="4" borderId="20" xfId="0" applyFill="1" applyBorder="1" applyAlignment="1">
      <alignment horizontal="center"/>
    </xf>
    <xf numFmtId="0" fontId="4" fillId="4" borderId="29" xfId="0" applyFont="1" applyFill="1" applyBorder="1" applyAlignment="1">
      <alignment horizontal="left" indent="1"/>
    </xf>
    <xf numFmtId="43" fontId="4" fillId="4" borderId="30" xfId="1" applyFont="1" applyFill="1" applyBorder="1"/>
    <xf numFmtId="43" fontId="4" fillId="4" borderId="29" xfId="1" applyFont="1" applyFill="1" applyBorder="1"/>
    <xf numFmtId="43" fontId="4" fillId="3" borderId="31" xfId="1" applyFont="1" applyFill="1" applyBorder="1"/>
    <xf numFmtId="0" fontId="5" fillId="4" borderId="29" xfId="0" applyFont="1" applyFill="1" applyBorder="1" applyAlignment="1">
      <alignment horizontal="left" indent="2"/>
    </xf>
    <xf numFmtId="0" fontId="5" fillId="4" borderId="30" xfId="0" applyFont="1" applyFill="1" applyBorder="1"/>
    <xf numFmtId="0" fontId="5" fillId="4" borderId="21" xfId="0" applyFont="1" applyFill="1" applyBorder="1"/>
    <xf numFmtId="0" fontId="5" fillId="4" borderId="29" xfId="0" applyFont="1" applyFill="1" applyBorder="1"/>
    <xf numFmtId="43" fontId="4" fillId="4" borderId="14" xfId="0" applyNumberFormat="1" applyFont="1" applyFill="1" applyBorder="1"/>
    <xf numFmtId="43" fontId="4" fillId="4" borderId="15" xfId="0" applyNumberFormat="1" applyFont="1" applyFill="1" applyBorder="1"/>
    <xf numFmtId="43" fontId="4" fillId="4" borderId="13" xfId="0" applyNumberFormat="1" applyFont="1" applyFill="1" applyBorder="1"/>
    <xf numFmtId="43" fontId="4" fillId="3" borderId="25" xfId="1" applyFont="1" applyFill="1" applyBorder="1"/>
    <xf numFmtId="0" fontId="5" fillId="0" borderId="14" xfId="0" applyFont="1" applyBorder="1"/>
    <xf numFmtId="0" fontId="5" fillId="0" borderId="18" xfId="0" applyFont="1" applyBorder="1"/>
    <xf numFmtId="43" fontId="5" fillId="0" borderId="18" xfId="0" applyNumberFormat="1" applyFont="1" applyBorder="1"/>
    <xf numFmtId="43" fontId="5" fillId="4" borderId="6" xfId="0" applyNumberFormat="1" applyFont="1" applyFill="1" applyBorder="1"/>
    <xf numFmtId="43" fontId="4" fillId="4" borderId="6" xfId="0" applyNumberFormat="1" applyFont="1" applyFill="1" applyBorder="1"/>
    <xf numFmtId="0" fontId="5" fillId="4" borderId="9" xfId="0" applyFont="1" applyFill="1" applyBorder="1"/>
    <xf numFmtId="0" fontId="5" fillId="0" borderId="9" xfId="0" applyFont="1" applyBorder="1"/>
    <xf numFmtId="0" fontId="5" fillId="4" borderId="10" xfId="0" applyFont="1" applyFill="1" applyBorder="1"/>
    <xf numFmtId="0" fontId="4" fillId="4" borderId="32" xfId="0" applyFont="1" applyFill="1" applyBorder="1" applyAlignment="1">
      <alignment horizontal="center"/>
    </xf>
    <xf numFmtId="0" fontId="4" fillId="4" borderId="33" xfId="0" applyFont="1" applyFill="1" applyBorder="1"/>
    <xf numFmtId="43" fontId="4" fillId="4" borderId="33" xfId="0" applyNumberFormat="1" applyFont="1" applyFill="1" applyBorder="1"/>
    <xf numFmtId="43" fontId="4" fillId="4" borderId="34" xfId="0" applyNumberFormat="1" applyFont="1" applyFill="1" applyBorder="1"/>
    <xf numFmtId="43" fontId="4" fillId="3" borderId="34" xfId="1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6" borderId="2" xfId="0" applyFont="1" applyFill="1" applyBorder="1" applyAlignment="1">
      <alignment horizontal="center"/>
    </xf>
    <xf numFmtId="0" fontId="0" fillId="7" borderId="8" xfId="0" applyFill="1" applyBorder="1"/>
    <xf numFmtId="0" fontId="5" fillId="7" borderId="13" xfId="0" applyFont="1" applyFill="1" applyBorder="1"/>
    <xf numFmtId="43" fontId="4" fillId="7" borderId="0" xfId="1" applyFont="1" applyFill="1" applyBorder="1"/>
    <xf numFmtId="43" fontId="5" fillId="7" borderId="8" xfId="1" applyFont="1" applyFill="1" applyBorder="1"/>
    <xf numFmtId="0" fontId="5" fillId="7" borderId="6" xfId="0" applyFont="1" applyFill="1" applyBorder="1"/>
    <xf numFmtId="43" fontId="4" fillId="7" borderId="6" xfId="1" applyFont="1" applyFill="1" applyBorder="1"/>
    <xf numFmtId="43" fontId="5" fillId="7" borderId="6" xfId="1" applyFont="1" applyFill="1" applyBorder="1"/>
    <xf numFmtId="43" fontId="4" fillId="7" borderId="15" xfId="1" applyFont="1" applyFill="1" applyBorder="1"/>
    <xf numFmtId="43" fontId="5" fillId="7" borderId="10" xfId="1" applyFont="1" applyFill="1" applyBorder="1"/>
    <xf numFmtId="43" fontId="4" fillId="7" borderId="10" xfId="1" applyFont="1" applyFill="1" applyBorder="1"/>
    <xf numFmtId="43" fontId="4" fillId="7" borderId="27" xfId="1" applyFont="1" applyFill="1" applyBorder="1"/>
    <xf numFmtId="43" fontId="4" fillId="7" borderId="28" xfId="1" applyFont="1" applyFill="1" applyBorder="1"/>
    <xf numFmtId="43" fontId="5" fillId="7" borderId="0" xfId="1" applyFont="1" applyFill="1" applyBorder="1"/>
    <xf numFmtId="0" fontId="5" fillId="7" borderId="29" xfId="0" applyFont="1" applyFill="1" applyBorder="1"/>
    <xf numFmtId="0" fontId="5" fillId="7" borderId="15" xfId="0" applyFont="1" applyFill="1" applyBorder="1"/>
    <xf numFmtId="43" fontId="5" fillId="7" borderId="6" xfId="0" applyNumberFormat="1" applyFont="1" applyFill="1" applyBorder="1"/>
    <xf numFmtId="0" fontId="5" fillId="7" borderId="10" xfId="0" applyFont="1" applyFill="1" applyBorder="1"/>
    <xf numFmtId="43" fontId="4" fillId="6" borderId="0" xfId="1" applyFont="1" applyFill="1" applyBorder="1"/>
    <xf numFmtId="43" fontId="4" fillId="6" borderId="6" xfId="1" applyFont="1" applyFill="1" applyBorder="1"/>
    <xf numFmtId="43" fontId="4" fillId="6" borderId="22" xfId="1" applyFont="1" applyFill="1" applyBorder="1"/>
    <xf numFmtId="0" fontId="4" fillId="6" borderId="15" xfId="0" applyFont="1" applyFill="1" applyBorder="1" applyAlignment="1">
      <alignment horizontal="center"/>
    </xf>
    <xf numFmtId="43" fontId="4" fillId="6" borderId="15" xfId="1" applyFont="1" applyFill="1" applyBorder="1"/>
    <xf numFmtId="43" fontId="4" fillId="6" borderId="14" xfId="1" applyFont="1" applyFill="1" applyBorder="1"/>
    <xf numFmtId="43" fontId="4" fillId="6" borderId="29" xfId="1" applyFont="1" applyFill="1" applyBorder="1"/>
    <xf numFmtId="43" fontId="4" fillId="6" borderId="13" xfId="0" applyNumberFormat="1" applyFont="1" applyFill="1" applyBorder="1"/>
    <xf numFmtId="43" fontId="4" fillId="6" borderId="6" xfId="0" applyNumberFormat="1" applyFont="1" applyFill="1" applyBorder="1"/>
    <xf numFmtId="43" fontId="4" fillId="6" borderId="34" xfId="0" applyNumberFormat="1" applyFont="1" applyFill="1" applyBorder="1"/>
    <xf numFmtId="0" fontId="3" fillId="0" borderId="0" xfId="0" applyFont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38100</xdr:rowOff>
    </xdr:from>
    <xdr:to>
      <xdr:col>1</xdr:col>
      <xdr:colOff>600075</xdr:colOff>
      <xdr:row>0</xdr:row>
      <xdr:rowOff>498406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30C65B7-A34E-49D6-9FBA-07524B6E4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"/>
          <a:ext cx="466725" cy="460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38100</xdr:rowOff>
    </xdr:from>
    <xdr:to>
      <xdr:col>1</xdr:col>
      <xdr:colOff>600075</xdr:colOff>
      <xdr:row>0</xdr:row>
      <xdr:rowOff>498406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16DBF4D-3BF8-430A-A85F-E58B881F8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"/>
          <a:ext cx="466725" cy="4603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ve\OneDrive\Skrivebord\PDSK\3.%20&#216;konomi\2023%20PDSK\Budsjett-PDSK-2024.xlsx" TargetMode="External"/><Relationship Id="rId1" Type="http://schemas.openxmlformats.org/officeDocument/2006/relationships/externalLinkPath" Target="file:///C:\Users\trave\OneDrive\Skrivebord\PDSK\3.%20&#216;konomi\2023%20PDSK\Budsjett-PDSK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nskap PDSK 2023 "/>
      <sheetName val="Balanse"/>
      <sheetName val="Inntekter"/>
      <sheetName val="Utgifter"/>
      <sheetName val="Renter og gebyrer"/>
    </sheetNames>
    <sheetDataSet>
      <sheetData sheetId="0"/>
      <sheetData sheetId="1"/>
      <sheetData sheetId="2">
        <row r="39">
          <cell r="C39">
            <v>53352.610000000008</v>
          </cell>
        </row>
        <row r="72">
          <cell r="C72">
            <v>54932.090000000004</v>
          </cell>
        </row>
      </sheetData>
      <sheetData sheetId="3">
        <row r="4">
          <cell r="G4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42">
          <cell r="G42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80">
          <cell r="C80">
            <v>0</v>
          </cell>
          <cell r="E80">
            <v>0</v>
          </cell>
          <cell r="F80">
            <v>0</v>
          </cell>
          <cell r="G80">
            <v>0</v>
          </cell>
        </row>
        <row r="111">
          <cell r="G111">
            <v>0</v>
          </cell>
        </row>
        <row r="135">
          <cell r="G135">
            <v>0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workbookViewId="0">
      <selection sqref="A1:H1"/>
    </sheetView>
  </sheetViews>
  <sheetFormatPr baseColWidth="10" defaultColWidth="8.7265625" defaultRowHeight="14.5" x14ac:dyDescent="0.35"/>
  <cols>
    <col min="1" max="1" width="7.1796875" style="138" customWidth="1"/>
    <col min="2" max="2" width="38.453125" bestFit="1" customWidth="1"/>
    <col min="3" max="8" width="13.54296875" customWidth="1"/>
    <col min="9" max="9" width="13.453125" customWidth="1"/>
    <col min="10" max="10" width="14.1796875" customWidth="1"/>
  </cols>
  <sheetData>
    <row r="1" spans="1:10" ht="40" customHeight="1" thickBot="1" x14ac:dyDescent="0.4">
      <c r="A1" s="167" t="s">
        <v>0</v>
      </c>
      <c r="B1" s="167"/>
      <c r="C1" s="167"/>
      <c r="D1" s="167"/>
      <c r="E1" s="167"/>
      <c r="F1" s="167"/>
      <c r="G1" s="167"/>
      <c r="H1" s="167"/>
    </row>
    <row r="2" spans="1:10" ht="22" customHeight="1" x14ac:dyDescent="0.35">
      <c r="A2" s="1"/>
      <c r="B2" s="2"/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5" t="s">
        <v>6</v>
      </c>
      <c r="I2" s="6">
        <v>2023</v>
      </c>
      <c r="J2" s="7" t="s">
        <v>7</v>
      </c>
    </row>
    <row r="3" spans="1:10" x14ac:dyDescent="0.35">
      <c r="A3" s="8"/>
      <c r="B3" s="9"/>
      <c r="C3" s="10"/>
      <c r="D3" s="11"/>
      <c r="E3" s="10"/>
      <c r="F3" s="10"/>
      <c r="G3" s="10"/>
      <c r="H3" s="9"/>
      <c r="I3" s="12"/>
    </row>
    <row r="4" spans="1:10" ht="17.149999999999999" customHeight="1" x14ac:dyDescent="0.35">
      <c r="A4" s="13"/>
      <c r="B4" s="14" t="s">
        <v>8</v>
      </c>
      <c r="C4" s="15"/>
      <c r="D4" s="16"/>
      <c r="E4" s="15"/>
      <c r="F4" s="15"/>
      <c r="G4" s="15"/>
      <c r="H4" s="17"/>
      <c r="I4" s="18"/>
      <c r="J4" s="19"/>
    </row>
    <row r="5" spans="1:10" ht="17.149999999999999" customHeight="1" x14ac:dyDescent="0.35">
      <c r="A5" s="20">
        <v>3100</v>
      </c>
      <c r="B5" s="21" t="s">
        <v>9</v>
      </c>
      <c r="C5" s="22">
        <f>SUM(C6:C7)</f>
        <v>26493.940000000002</v>
      </c>
      <c r="D5" s="22">
        <f t="shared" ref="D5:G5" si="0">SUM(D6:D7)</f>
        <v>0</v>
      </c>
      <c r="E5" s="22">
        <f t="shared" si="0"/>
        <v>0</v>
      </c>
      <c r="F5" s="22">
        <f t="shared" si="0"/>
        <v>10100</v>
      </c>
      <c r="G5" s="22">
        <f t="shared" si="0"/>
        <v>0</v>
      </c>
      <c r="H5" s="23">
        <f>SUM(C5:G5)</f>
        <v>36593.94</v>
      </c>
      <c r="I5" s="18">
        <v>36593.94</v>
      </c>
      <c r="J5" s="19">
        <v>40000</v>
      </c>
    </row>
    <row r="6" spans="1:10" ht="17.149999999999999" customHeight="1" x14ac:dyDescent="0.35">
      <c r="A6" s="24">
        <v>3110</v>
      </c>
      <c r="B6" s="25" t="s">
        <v>10</v>
      </c>
      <c r="C6" s="26">
        <v>6493.9400000000005</v>
      </c>
      <c r="D6" s="27">
        <v>0</v>
      </c>
      <c r="E6" s="27">
        <v>0</v>
      </c>
      <c r="F6" s="27">
        <v>0</v>
      </c>
      <c r="G6" s="27">
        <v>0</v>
      </c>
      <c r="H6" s="23"/>
      <c r="I6" s="18"/>
      <c r="J6" s="19"/>
    </row>
    <row r="7" spans="1:10" ht="17.149999999999999" customHeight="1" x14ac:dyDescent="0.35">
      <c r="A7" s="24">
        <v>3120</v>
      </c>
      <c r="B7" s="25" t="s">
        <v>11</v>
      </c>
      <c r="C7" s="26">
        <v>20000</v>
      </c>
      <c r="D7" s="26">
        <v>0</v>
      </c>
      <c r="E7" s="26">
        <v>0</v>
      </c>
      <c r="F7" s="26">
        <v>10100</v>
      </c>
      <c r="G7" s="26">
        <v>0</v>
      </c>
      <c r="H7" s="23"/>
      <c r="I7" s="18"/>
      <c r="J7" s="19"/>
    </row>
    <row r="8" spans="1:10" ht="17.149999999999999" customHeight="1" x14ac:dyDescent="0.35">
      <c r="A8" s="20">
        <v>3400</v>
      </c>
      <c r="B8" s="21" t="s">
        <v>12</v>
      </c>
      <c r="C8" s="22">
        <f>SUM(C9:C13)</f>
        <v>62715.93</v>
      </c>
      <c r="D8" s="22">
        <f>SUM(D9:D13)</f>
        <v>0</v>
      </c>
      <c r="E8" s="22">
        <f>SUM(E9:E13)</f>
        <v>0</v>
      </c>
      <c r="F8" s="22">
        <f>SUM(F9:F13)</f>
        <v>0</v>
      </c>
      <c r="G8" s="22">
        <f>SUM(G9:G13)</f>
        <v>0</v>
      </c>
      <c r="H8" s="23">
        <f>SUM(C8:G8)</f>
        <v>62715.93</v>
      </c>
      <c r="I8" s="18">
        <v>62715.93</v>
      </c>
      <c r="J8" s="19">
        <v>65000</v>
      </c>
    </row>
    <row r="9" spans="1:10" ht="17.149999999999999" customHeight="1" x14ac:dyDescent="0.35">
      <c r="A9" s="24">
        <v>3410</v>
      </c>
      <c r="B9" s="25" t="s">
        <v>13</v>
      </c>
      <c r="C9" s="28">
        <v>13046</v>
      </c>
      <c r="D9" s="28">
        <v>0</v>
      </c>
      <c r="E9" s="28">
        <v>0</v>
      </c>
      <c r="F9" s="28">
        <v>0</v>
      </c>
      <c r="G9" s="28">
        <v>0</v>
      </c>
      <c r="H9" s="23"/>
      <c r="I9" s="18"/>
      <c r="J9" s="19"/>
    </row>
    <row r="10" spans="1:10" ht="17.149999999999999" customHeight="1" x14ac:dyDescent="0.35">
      <c r="A10" s="24">
        <v>3411</v>
      </c>
      <c r="B10" s="25" t="s">
        <v>14</v>
      </c>
      <c r="C10" s="28">
        <v>10919</v>
      </c>
      <c r="D10" s="29"/>
      <c r="E10" s="28"/>
      <c r="F10" s="28"/>
      <c r="G10" s="28"/>
      <c r="H10" s="23"/>
      <c r="I10" s="18"/>
      <c r="J10" s="19"/>
    </row>
    <row r="11" spans="1:10" ht="17.149999999999999" customHeight="1" x14ac:dyDescent="0.35">
      <c r="A11" s="24">
        <v>3415</v>
      </c>
      <c r="B11" s="25" t="s">
        <v>15</v>
      </c>
      <c r="C11" s="28">
        <v>0</v>
      </c>
      <c r="D11" s="30"/>
      <c r="E11" s="27"/>
      <c r="F11" s="27"/>
      <c r="G11" s="27"/>
      <c r="H11" s="23"/>
      <c r="I11" s="18"/>
      <c r="J11" s="19"/>
    </row>
    <row r="12" spans="1:10" ht="17.149999999999999" customHeight="1" x14ac:dyDescent="0.35">
      <c r="A12" s="24">
        <v>3420</v>
      </c>
      <c r="B12" s="25" t="s">
        <v>16</v>
      </c>
      <c r="C12" s="28">
        <v>17298.93</v>
      </c>
      <c r="D12" s="30"/>
      <c r="E12" s="27"/>
      <c r="F12" s="27"/>
      <c r="G12" s="27"/>
      <c r="H12" s="23"/>
      <c r="I12" s="18"/>
      <c r="J12" s="19"/>
    </row>
    <row r="13" spans="1:10" ht="17.149999999999999" customHeight="1" x14ac:dyDescent="0.35">
      <c r="A13" s="24">
        <v>3425</v>
      </c>
      <c r="B13" s="25" t="s">
        <v>17</v>
      </c>
      <c r="C13" s="31">
        <v>21452</v>
      </c>
      <c r="D13" s="30"/>
      <c r="E13" s="27"/>
      <c r="F13" s="27"/>
      <c r="G13" s="27"/>
      <c r="H13" s="23"/>
      <c r="I13" s="18"/>
      <c r="J13" s="19"/>
    </row>
    <row r="14" spans="1:10" ht="17.149999999999999" customHeight="1" x14ac:dyDescent="0.35">
      <c r="A14" s="20">
        <v>3440</v>
      </c>
      <c r="B14" s="21" t="s">
        <v>18</v>
      </c>
      <c r="C14" s="22">
        <f>SUM(C15:C17)</f>
        <v>15327.5</v>
      </c>
      <c r="D14" s="32"/>
      <c r="E14" s="33"/>
      <c r="F14" s="33"/>
      <c r="G14" s="33"/>
      <c r="H14" s="23">
        <f>SUM(C14:G14)</f>
        <v>15327.5</v>
      </c>
      <c r="I14" s="18">
        <v>15327.5</v>
      </c>
      <c r="J14" s="19">
        <v>15000</v>
      </c>
    </row>
    <row r="15" spans="1:10" ht="17.149999999999999" customHeight="1" x14ac:dyDescent="0.35">
      <c r="A15" s="24">
        <v>3441</v>
      </c>
      <c r="B15" s="25" t="s">
        <v>19</v>
      </c>
      <c r="C15" s="26"/>
      <c r="D15" s="30"/>
      <c r="E15" s="27"/>
      <c r="F15" s="27"/>
      <c r="G15" s="27"/>
      <c r="H15" s="23"/>
      <c r="I15" s="18"/>
      <c r="J15" s="19"/>
    </row>
    <row r="16" spans="1:10" ht="17.149999999999999" customHeight="1" x14ac:dyDescent="0.35">
      <c r="A16" s="24">
        <v>3442</v>
      </c>
      <c r="B16" s="25" t="s">
        <v>20</v>
      </c>
      <c r="C16" s="26">
        <v>5327.5</v>
      </c>
      <c r="D16" s="30"/>
      <c r="E16" s="27"/>
      <c r="F16" s="27"/>
      <c r="G16" s="27"/>
      <c r="H16" s="23"/>
      <c r="I16" s="18"/>
      <c r="J16" s="19"/>
    </row>
    <row r="17" spans="1:10" ht="17.149999999999999" customHeight="1" x14ac:dyDescent="0.35">
      <c r="A17" s="24">
        <v>3443</v>
      </c>
      <c r="B17" s="25" t="s">
        <v>21</v>
      </c>
      <c r="C17" s="26">
        <v>10000</v>
      </c>
      <c r="D17" s="30"/>
      <c r="E17" s="27"/>
      <c r="F17" s="27"/>
      <c r="G17" s="27"/>
      <c r="H17" s="23"/>
      <c r="I17" s="18"/>
      <c r="J17" s="19"/>
    </row>
    <row r="18" spans="1:10" ht="17.149999999999999" customHeight="1" x14ac:dyDescent="0.35">
      <c r="A18" s="24">
        <v>3920</v>
      </c>
      <c r="B18" s="21" t="s">
        <v>22</v>
      </c>
      <c r="C18" s="22">
        <f>[1]Inntekter!C39</f>
        <v>53352.610000000008</v>
      </c>
      <c r="D18" s="34"/>
      <c r="E18" s="22"/>
      <c r="F18" s="22"/>
      <c r="G18" s="22"/>
      <c r="H18" s="23">
        <f>SUM(C18:G18)</f>
        <v>53352.610000000008</v>
      </c>
      <c r="I18" s="18">
        <v>53352.610000000008</v>
      </c>
      <c r="J18" s="19">
        <v>60000</v>
      </c>
    </row>
    <row r="19" spans="1:10" ht="17.149999999999999" customHeight="1" x14ac:dyDescent="0.35">
      <c r="A19" s="24">
        <v>3990</v>
      </c>
      <c r="B19" s="21" t="s">
        <v>23</v>
      </c>
      <c r="C19" s="22">
        <f>[1]Inntekter!C72</f>
        <v>54932.090000000004</v>
      </c>
      <c r="D19" s="32"/>
      <c r="E19" s="33"/>
      <c r="F19" s="33"/>
      <c r="G19" s="33"/>
      <c r="H19" s="23">
        <f>SUM(C19:G19)</f>
        <v>54932.090000000004</v>
      </c>
      <c r="I19" s="18">
        <v>54932.090000000004</v>
      </c>
      <c r="J19" s="19">
        <v>60000</v>
      </c>
    </row>
    <row r="20" spans="1:10" ht="17.149999999999999" customHeight="1" x14ac:dyDescent="0.35">
      <c r="A20" s="35"/>
      <c r="B20" s="36"/>
      <c r="C20" s="37"/>
      <c r="D20" s="38"/>
      <c r="E20" s="37"/>
      <c r="F20" s="37"/>
      <c r="G20" s="37"/>
      <c r="H20" s="39"/>
      <c r="I20" s="40"/>
      <c r="J20" s="19"/>
    </row>
    <row r="21" spans="1:10" ht="17.149999999999999" customHeight="1" x14ac:dyDescent="0.35">
      <c r="A21" s="41"/>
      <c r="B21" s="42" t="s">
        <v>24</v>
      </c>
      <c r="C21" s="43">
        <f>C5+C8+C14+C18+C19</f>
        <v>212822.07</v>
      </c>
      <c r="D21" s="43">
        <f>D5+D8+D14+D18+D19</f>
        <v>0</v>
      </c>
      <c r="E21" s="43">
        <f>E5+E8+E14+E18+E19</f>
        <v>0</v>
      </c>
      <c r="F21" s="43">
        <f>F5+F8+F14+F18+F19</f>
        <v>10100</v>
      </c>
      <c r="G21" s="43">
        <f>G5+G8+G14+G18+G19</f>
        <v>0</v>
      </c>
      <c r="H21" s="44">
        <f>SUM(H5:H20)</f>
        <v>222922.07</v>
      </c>
      <c r="I21" s="44">
        <v>222922.07</v>
      </c>
      <c r="J21" s="44">
        <f>SUM(J5:J20)</f>
        <v>240000</v>
      </c>
    </row>
    <row r="22" spans="1:10" ht="17.149999999999999" customHeight="1" x14ac:dyDescent="0.35">
      <c r="A22" s="45"/>
      <c r="B22" s="46"/>
      <c r="C22" s="47" t="s">
        <v>1</v>
      </c>
      <c r="D22" s="48" t="s">
        <v>2</v>
      </c>
      <c r="E22" s="49" t="s">
        <v>3</v>
      </c>
      <c r="F22" s="49" t="s">
        <v>4</v>
      </c>
      <c r="G22" s="49" t="s">
        <v>5</v>
      </c>
      <c r="H22" s="50" t="s">
        <v>25</v>
      </c>
      <c r="I22" s="51" t="s">
        <v>25</v>
      </c>
      <c r="J22" s="19"/>
    </row>
    <row r="23" spans="1:10" ht="17.149999999999999" customHeight="1" x14ac:dyDescent="0.35">
      <c r="A23" s="52"/>
      <c r="B23" s="53" t="s">
        <v>26</v>
      </c>
      <c r="C23" s="54"/>
      <c r="D23" s="55"/>
      <c r="E23" s="56"/>
      <c r="F23" s="56"/>
      <c r="G23" s="56"/>
      <c r="H23" s="55"/>
      <c r="I23" s="18"/>
      <c r="J23" s="19"/>
    </row>
    <row r="24" spans="1:10" ht="17.149999999999999" customHeight="1" x14ac:dyDescent="0.35">
      <c r="A24" s="57">
        <v>4200</v>
      </c>
      <c r="B24" s="53" t="s">
        <v>27</v>
      </c>
      <c r="C24" s="58">
        <f>SUM(C25:C26)</f>
        <v>378</v>
      </c>
      <c r="D24" s="22">
        <f>SUM(D25:D26)</f>
        <v>0</v>
      </c>
      <c r="E24" s="22">
        <f>SUM(E25:E26)</f>
        <v>2384.3000000000002</v>
      </c>
      <c r="F24" s="22">
        <f>SUM(F25:F26)</f>
        <v>18165.18</v>
      </c>
      <c r="G24" s="22">
        <f>SUM(G25:G26)</f>
        <v>0</v>
      </c>
      <c r="H24" s="34">
        <f>SUM(C24:G24)</f>
        <v>20927.48</v>
      </c>
      <c r="I24" s="18">
        <v>20927.48</v>
      </c>
      <c r="J24" s="19">
        <v>25000</v>
      </c>
    </row>
    <row r="25" spans="1:10" ht="17.149999999999999" customHeight="1" x14ac:dyDescent="0.35">
      <c r="A25" s="52">
        <v>4210</v>
      </c>
      <c r="B25" s="59" t="s">
        <v>27</v>
      </c>
      <c r="C25" s="60">
        <v>378</v>
      </c>
      <c r="D25" s="61">
        <v>0</v>
      </c>
      <c r="E25" s="61">
        <v>2384.3000000000002</v>
      </c>
      <c r="F25" s="61">
        <v>18165.18</v>
      </c>
      <c r="G25" s="61">
        <f>[1]Utgifter!G4</f>
        <v>0</v>
      </c>
      <c r="H25" s="34"/>
      <c r="I25" s="18"/>
      <c r="J25" s="19"/>
    </row>
    <row r="26" spans="1:10" ht="17.149999999999999" customHeight="1" x14ac:dyDescent="0.35">
      <c r="A26" s="62">
        <v>4220</v>
      </c>
      <c r="B26" s="63"/>
      <c r="C26" s="64"/>
      <c r="D26" s="65"/>
      <c r="E26" s="66"/>
      <c r="F26" s="66"/>
      <c r="G26" s="66"/>
      <c r="H26" s="32"/>
      <c r="I26" s="18"/>
      <c r="J26" s="19"/>
    </row>
    <row r="27" spans="1:10" ht="17.149999999999999" customHeight="1" x14ac:dyDescent="0.35">
      <c r="A27" s="67">
        <v>4300</v>
      </c>
      <c r="B27" s="68" t="s">
        <v>28</v>
      </c>
      <c r="C27" s="69">
        <f>C28</f>
        <v>0</v>
      </c>
      <c r="D27" s="70">
        <f>D28</f>
        <v>0</v>
      </c>
      <c r="E27" s="71">
        <f>E28</f>
        <v>0</v>
      </c>
      <c r="F27" s="71">
        <f>F28</f>
        <v>0</v>
      </c>
      <c r="G27" s="71">
        <f>G28</f>
        <v>0</v>
      </c>
      <c r="H27" s="70">
        <f>SUM(C27:G27)</f>
        <v>0</v>
      </c>
      <c r="I27" s="18">
        <v>0</v>
      </c>
      <c r="J27" s="19"/>
    </row>
    <row r="28" spans="1:10" ht="17.149999999999999" customHeight="1" x14ac:dyDescent="0.35">
      <c r="A28" s="52">
        <v>4310</v>
      </c>
      <c r="B28" s="59" t="s">
        <v>29</v>
      </c>
      <c r="C28" s="72">
        <f>[1]Utgifter!C38</f>
        <v>0</v>
      </c>
      <c r="D28" s="26">
        <f>[1]Utgifter!D38</f>
        <v>0</v>
      </c>
      <c r="E28" s="26">
        <f>[1]Utgifter!E38</f>
        <v>0</v>
      </c>
      <c r="F28" s="26">
        <f>[1]Utgifter!F38</f>
        <v>0</v>
      </c>
      <c r="G28" s="26">
        <f>[1]Utgifter!G38</f>
        <v>0</v>
      </c>
      <c r="H28" s="32"/>
      <c r="I28" s="18"/>
      <c r="J28" s="19"/>
    </row>
    <row r="29" spans="1:10" ht="17.149999999999999" customHeight="1" x14ac:dyDescent="0.35">
      <c r="A29" s="62"/>
      <c r="B29" s="63"/>
      <c r="C29" s="73"/>
      <c r="D29" s="74"/>
      <c r="E29" s="75"/>
      <c r="F29" s="75"/>
      <c r="G29" s="75"/>
      <c r="H29" s="76"/>
      <c r="I29" s="18"/>
      <c r="J29" s="19"/>
    </row>
    <row r="30" spans="1:10" ht="17.149999999999999" customHeight="1" x14ac:dyDescent="0.35">
      <c r="A30" s="67">
        <v>6300</v>
      </c>
      <c r="B30" s="68" t="s">
        <v>30</v>
      </c>
      <c r="C30" s="69">
        <f>SUM(C31:C32)</f>
        <v>0</v>
      </c>
      <c r="D30" s="70">
        <f>SUM(D31:D32)</f>
        <v>0</v>
      </c>
      <c r="E30" s="71">
        <f>SUM(E31:E32)</f>
        <v>6226</v>
      </c>
      <c r="F30" s="71">
        <f>SUM(F31:F32)</f>
        <v>40000</v>
      </c>
      <c r="G30" s="71">
        <f>SUM(G31:G32)</f>
        <v>0</v>
      </c>
      <c r="H30" s="70">
        <f>SUM(C30:G30)</f>
        <v>46226</v>
      </c>
      <c r="I30" s="18">
        <v>46226</v>
      </c>
      <c r="J30" s="19">
        <v>47000</v>
      </c>
    </row>
    <row r="31" spans="1:10" ht="17.149999999999999" customHeight="1" x14ac:dyDescent="0.35">
      <c r="A31" s="52">
        <v>6310</v>
      </c>
      <c r="B31" s="59" t="s">
        <v>31</v>
      </c>
      <c r="C31" s="72">
        <v>0</v>
      </c>
      <c r="D31" s="26">
        <v>0</v>
      </c>
      <c r="E31" s="26">
        <v>6226</v>
      </c>
      <c r="F31" s="26">
        <v>40000</v>
      </c>
      <c r="G31" s="26">
        <f>[1]Utgifter!G42</f>
        <v>0</v>
      </c>
      <c r="H31" s="32"/>
      <c r="I31" s="18"/>
      <c r="J31" s="19"/>
    </row>
    <row r="32" spans="1:10" ht="17.149999999999999" customHeight="1" x14ac:dyDescent="0.35">
      <c r="A32" s="62">
        <v>6320</v>
      </c>
      <c r="B32" s="63"/>
      <c r="C32" s="73"/>
      <c r="D32" s="74"/>
      <c r="E32" s="75"/>
      <c r="F32" s="75"/>
      <c r="G32" s="75"/>
      <c r="H32" s="76"/>
      <c r="I32" s="18"/>
      <c r="J32" s="19"/>
    </row>
    <row r="33" spans="1:10" ht="17.149999999999999" customHeight="1" x14ac:dyDescent="0.35">
      <c r="A33" s="77">
        <v>7400</v>
      </c>
      <c r="B33" s="68" t="s">
        <v>22</v>
      </c>
      <c r="C33" s="69">
        <f>SUM(C34:C35)</f>
        <v>28012.690000000002</v>
      </c>
      <c r="D33" s="70">
        <f>SUM(D34:D36)</f>
        <v>0</v>
      </c>
      <c r="E33" s="71">
        <f>SUM(E34:E36)</f>
        <v>0</v>
      </c>
      <c r="F33" s="71">
        <f>SUM(F34:F36)</f>
        <v>0</v>
      </c>
      <c r="G33" s="71">
        <f>SUM(G34:G36)</f>
        <v>0</v>
      </c>
      <c r="H33" s="70">
        <f>SUM(C33:G33)</f>
        <v>28012.690000000002</v>
      </c>
      <c r="I33" s="18">
        <v>28012.690000000002</v>
      </c>
      <c r="J33" s="19">
        <v>32000</v>
      </c>
    </row>
    <row r="34" spans="1:10" ht="17.149999999999999" customHeight="1" x14ac:dyDescent="0.35">
      <c r="A34" s="52">
        <v>7400</v>
      </c>
      <c r="B34" s="59" t="s">
        <v>32</v>
      </c>
      <c r="C34" s="72">
        <v>28012.690000000002</v>
      </c>
      <c r="D34" s="26">
        <f>[1]Utgifter!D56</f>
        <v>0</v>
      </c>
      <c r="E34" s="26">
        <f>[1]Utgifter!E56</f>
        <v>0</v>
      </c>
      <c r="F34" s="26">
        <f>[1]Utgifter!F56</f>
        <v>0</v>
      </c>
      <c r="G34" s="26">
        <f>[1]Utgifter!G56</f>
        <v>0</v>
      </c>
      <c r="H34" s="34"/>
      <c r="I34" s="18"/>
      <c r="J34" s="19"/>
    </row>
    <row r="35" spans="1:10" ht="17.149999999999999" customHeight="1" x14ac:dyDescent="0.35">
      <c r="A35" s="62"/>
      <c r="B35" s="63"/>
      <c r="C35" s="73"/>
      <c r="D35" s="74"/>
      <c r="E35" s="75"/>
      <c r="F35" s="75"/>
      <c r="G35" s="75"/>
      <c r="H35" s="78"/>
      <c r="I35" s="18"/>
      <c r="J35" s="19"/>
    </row>
    <row r="36" spans="1:10" ht="17.149999999999999" customHeight="1" x14ac:dyDescent="0.35">
      <c r="A36" s="77">
        <v>7420</v>
      </c>
      <c r="B36" s="68" t="s">
        <v>33</v>
      </c>
      <c r="C36" s="69">
        <f>SUM(C37:C38)</f>
        <v>27589.86</v>
      </c>
      <c r="D36" s="71">
        <f>SUM(D37:D38)</f>
        <v>0</v>
      </c>
      <c r="E36" s="71">
        <f>SUM(E37:E38)</f>
        <v>0</v>
      </c>
      <c r="F36" s="71">
        <f>SUM(F37:F38)</f>
        <v>0</v>
      </c>
      <c r="G36" s="71">
        <f>SUM(G37:G38)</f>
        <v>0</v>
      </c>
      <c r="H36" s="70">
        <f>SUM(C36:G36)</f>
        <v>27589.86</v>
      </c>
      <c r="I36" s="18">
        <v>27589.86</v>
      </c>
      <c r="J36" s="19">
        <v>30000</v>
      </c>
    </row>
    <row r="37" spans="1:10" ht="17.149999999999999" customHeight="1" x14ac:dyDescent="0.35">
      <c r="A37" s="52">
        <v>7420</v>
      </c>
      <c r="B37" s="59" t="s">
        <v>33</v>
      </c>
      <c r="C37" s="72">
        <v>27589.86</v>
      </c>
      <c r="D37" s="26">
        <f>[1]Utgifter!D70</f>
        <v>0</v>
      </c>
      <c r="E37" s="26">
        <f>[1]Utgifter!E70</f>
        <v>0</v>
      </c>
      <c r="F37" s="26">
        <f>[1]Utgifter!F70</f>
        <v>0</v>
      </c>
      <c r="G37" s="26">
        <f>[1]Utgifter!G70</f>
        <v>0</v>
      </c>
      <c r="H37" s="34"/>
      <c r="I37" s="18"/>
      <c r="J37" s="19"/>
    </row>
    <row r="38" spans="1:10" ht="17.149999999999999" customHeight="1" x14ac:dyDescent="0.35">
      <c r="A38" s="62"/>
      <c r="B38" s="63"/>
      <c r="C38" s="79"/>
      <c r="D38" s="74"/>
      <c r="E38" s="75"/>
      <c r="F38" s="75"/>
      <c r="G38" s="75"/>
      <c r="H38" s="78"/>
      <c r="I38" s="18"/>
      <c r="J38" s="19"/>
    </row>
    <row r="39" spans="1:10" ht="17.149999999999999" customHeight="1" x14ac:dyDescent="0.35">
      <c r="A39" s="67">
        <v>7421</v>
      </c>
      <c r="B39" s="68" t="s">
        <v>34</v>
      </c>
      <c r="C39" s="80">
        <f>SUM(C40:C41)</f>
        <v>0</v>
      </c>
      <c r="D39" s="71">
        <f>SUM(D40:D41)</f>
        <v>6968.75</v>
      </c>
      <c r="E39" s="80">
        <f>SUM(E40:E41)</f>
        <v>0</v>
      </c>
      <c r="F39" s="71">
        <f>SUM(F40:F41)</f>
        <v>0</v>
      </c>
      <c r="G39" s="69">
        <f>SUM(G40:G41)</f>
        <v>0</v>
      </c>
      <c r="H39" s="70">
        <f>SUM(C39:G39)</f>
        <v>6968.75</v>
      </c>
      <c r="I39" s="18">
        <v>6968.75</v>
      </c>
      <c r="J39" s="19">
        <v>7000</v>
      </c>
    </row>
    <row r="40" spans="1:10" ht="17.149999999999999" customHeight="1" x14ac:dyDescent="0.35">
      <c r="A40" s="81">
        <v>7421</v>
      </c>
      <c r="B40" s="82" t="s">
        <v>34</v>
      </c>
      <c r="C40" s="83">
        <f>[1]Utgifter!C80</f>
        <v>0</v>
      </c>
      <c r="D40" s="84">
        <v>6968.75</v>
      </c>
      <c r="E40" s="83">
        <f>[1]Utgifter!E80</f>
        <v>0</v>
      </c>
      <c r="F40" s="84">
        <f>[1]Utgifter!F80</f>
        <v>0</v>
      </c>
      <c r="G40" s="85">
        <f>[1]Utgifter!G80</f>
        <v>0</v>
      </c>
      <c r="H40" s="34"/>
      <c r="I40" s="18"/>
      <c r="J40" s="19"/>
    </row>
    <row r="41" spans="1:10" ht="17.149999999999999" customHeight="1" x14ac:dyDescent="0.35">
      <c r="A41" s="8"/>
      <c r="B41" s="86"/>
      <c r="C41" s="87"/>
      <c r="D41" s="88"/>
      <c r="E41" s="89"/>
      <c r="F41" s="88"/>
      <c r="G41" s="90"/>
      <c r="H41" s="78"/>
      <c r="I41" s="18"/>
      <c r="J41" s="19"/>
    </row>
    <row r="42" spans="1:10" ht="17.149999999999999" customHeight="1" x14ac:dyDescent="0.35">
      <c r="A42" s="91">
        <v>7500</v>
      </c>
      <c r="B42" s="68" t="s">
        <v>35</v>
      </c>
      <c r="C42" s="71">
        <f>SUM(C43:C44)</f>
        <v>7578</v>
      </c>
      <c r="D42" s="71">
        <f>SUM(D43:D44)</f>
        <v>0</v>
      </c>
      <c r="E42" s="80">
        <f>SUM(E43:E44)</f>
        <v>0</v>
      </c>
      <c r="F42" s="71">
        <f>SUM(F43:F44)</f>
        <v>0</v>
      </c>
      <c r="G42" s="69">
        <f>SUM(G43:G44)</f>
        <v>0</v>
      </c>
      <c r="H42" s="71">
        <f>SUM(C42:G42)</f>
        <v>7578</v>
      </c>
      <c r="I42" s="18">
        <v>7578</v>
      </c>
      <c r="J42" s="19">
        <v>4000</v>
      </c>
    </row>
    <row r="43" spans="1:10" ht="17.149999999999999" customHeight="1" x14ac:dyDescent="0.35">
      <c r="A43" s="92"/>
      <c r="B43" s="93" t="s">
        <v>35</v>
      </c>
      <c r="C43" s="84">
        <v>7578</v>
      </c>
      <c r="D43" s="94"/>
      <c r="E43" s="95"/>
      <c r="F43" s="94"/>
      <c r="G43" s="96"/>
      <c r="H43" s="58"/>
      <c r="I43" s="18"/>
      <c r="J43" s="19"/>
    </row>
    <row r="44" spans="1:10" ht="17.149999999999999" customHeight="1" x14ac:dyDescent="0.35">
      <c r="A44" s="97"/>
      <c r="B44" s="98"/>
      <c r="C44" s="99"/>
      <c r="D44" s="88"/>
      <c r="E44" s="89"/>
      <c r="F44" s="88"/>
      <c r="G44" s="90"/>
      <c r="H44" s="100"/>
      <c r="I44" s="18"/>
      <c r="J44" s="19"/>
    </row>
    <row r="45" spans="1:10" ht="17.149999999999999" customHeight="1" x14ac:dyDescent="0.35">
      <c r="A45" s="101">
        <v>7790</v>
      </c>
      <c r="B45" s="42" t="s">
        <v>36</v>
      </c>
      <c r="C45" s="102">
        <f>SUM(C46:C49)</f>
        <v>12593.2</v>
      </c>
      <c r="D45" s="102">
        <f>SUM(D46:D49)</f>
        <v>22356.82</v>
      </c>
      <c r="E45" s="102">
        <f>SUM(E46:E49)</f>
        <v>0</v>
      </c>
      <c r="F45" s="102">
        <f>SUM(F46:F49)</f>
        <v>1236.92</v>
      </c>
      <c r="G45" s="102">
        <f>SUM(G46:G49)</f>
        <v>0</v>
      </c>
      <c r="H45" s="23">
        <f>SUM(C45:G45)</f>
        <v>36186.94</v>
      </c>
      <c r="I45" s="18">
        <v>36186.94</v>
      </c>
      <c r="J45" s="19">
        <v>45000</v>
      </c>
    </row>
    <row r="46" spans="1:10" ht="17.149999999999999" customHeight="1" x14ac:dyDescent="0.35">
      <c r="A46" s="81"/>
      <c r="B46" s="103" t="s">
        <v>36</v>
      </c>
      <c r="C46" s="104">
        <v>12593.2</v>
      </c>
      <c r="D46" s="83">
        <v>9856.82</v>
      </c>
      <c r="E46" s="104">
        <v>0</v>
      </c>
      <c r="F46" s="83">
        <v>1236.92</v>
      </c>
      <c r="G46" s="104">
        <f>[1]Utgifter!G111</f>
        <v>0</v>
      </c>
      <c r="H46" s="23"/>
      <c r="I46" s="18"/>
      <c r="J46" s="19"/>
    </row>
    <row r="47" spans="1:10" ht="17.149999999999999" customHeight="1" x14ac:dyDescent="0.35">
      <c r="A47" s="81"/>
      <c r="B47" s="105" t="s">
        <v>37</v>
      </c>
      <c r="C47" s="84">
        <v>0</v>
      </c>
      <c r="D47" s="83">
        <v>12500</v>
      </c>
      <c r="E47" s="84">
        <v>0</v>
      </c>
      <c r="F47" s="83">
        <v>0</v>
      </c>
      <c r="G47" s="84">
        <f>[1]Utgifter!G135</f>
        <v>0</v>
      </c>
      <c r="H47" s="23"/>
      <c r="I47" s="18"/>
      <c r="J47" s="19"/>
    </row>
    <row r="48" spans="1:10" ht="17.149999999999999" customHeight="1" x14ac:dyDescent="0.35">
      <c r="A48" s="81"/>
      <c r="B48" s="105" t="s">
        <v>38</v>
      </c>
      <c r="C48" s="84">
        <f>[1]Utgifter!C139</f>
        <v>0</v>
      </c>
      <c r="D48" s="83">
        <f>[1]Utgifter!D139</f>
        <v>0</v>
      </c>
      <c r="E48" s="84">
        <f>[1]Utgifter!E139</f>
        <v>0</v>
      </c>
      <c r="F48" s="83">
        <f>[1]Utgifter!F139</f>
        <v>0</v>
      </c>
      <c r="G48" s="84">
        <f>[1]Utgifter!G139</f>
        <v>0</v>
      </c>
      <c r="H48" s="23"/>
      <c r="I48" s="18"/>
      <c r="J48" s="19"/>
    </row>
    <row r="49" spans="1:10" ht="17.149999999999999" customHeight="1" x14ac:dyDescent="0.35">
      <c r="A49" s="52"/>
      <c r="B49" s="106"/>
      <c r="C49" s="37"/>
      <c r="D49" s="107"/>
      <c r="E49" s="37"/>
      <c r="F49" s="108"/>
      <c r="G49" s="37"/>
      <c r="H49" s="109"/>
      <c r="I49" s="18"/>
      <c r="J49" s="19"/>
    </row>
    <row r="50" spans="1:10" ht="17.149999999999999" customHeight="1" x14ac:dyDescent="0.35">
      <c r="A50" s="110"/>
      <c r="B50" s="111" t="s">
        <v>39</v>
      </c>
      <c r="C50" s="112">
        <f>C24+C27+C30+C33+C36+C39+C42+C45</f>
        <v>76151.75</v>
      </c>
      <c r="D50" s="112">
        <f t="shared" ref="D50:G50" si="1">D24+D27+D30+D33+D36+D39+D42+D45</f>
        <v>29325.57</v>
      </c>
      <c r="E50" s="112">
        <f t="shared" si="1"/>
        <v>8610.2999999999993</v>
      </c>
      <c r="F50" s="112">
        <f t="shared" si="1"/>
        <v>59402.1</v>
      </c>
      <c r="G50" s="112">
        <f t="shared" si="1"/>
        <v>0</v>
      </c>
      <c r="H50" s="113">
        <f>H24+H27+H30+H33+H36+H39+H42+H45</f>
        <v>173489.72</v>
      </c>
      <c r="I50" s="114">
        <v>173489.72</v>
      </c>
      <c r="J50" s="113">
        <f>J24+J27+J30+J33+J36+J39+J42+J45</f>
        <v>190000</v>
      </c>
    </row>
    <row r="51" spans="1:10" ht="17.149999999999999" customHeight="1" x14ac:dyDescent="0.35">
      <c r="A51" s="41"/>
      <c r="B51" s="115"/>
      <c r="C51" s="116"/>
      <c r="D51" s="117"/>
      <c r="E51" s="116"/>
      <c r="F51" s="116"/>
      <c r="G51" s="116"/>
      <c r="H51" s="118"/>
      <c r="I51" s="18"/>
    </row>
    <row r="52" spans="1:10" ht="17.149999999999999" customHeight="1" x14ac:dyDescent="0.35">
      <c r="A52" s="13">
        <v>8800</v>
      </c>
      <c r="B52" s="14" t="s">
        <v>40</v>
      </c>
      <c r="C52" s="119">
        <f t="shared" ref="C52:J52" si="2">C21-C50</f>
        <v>136670.32</v>
      </c>
      <c r="D52" s="120">
        <f t="shared" si="2"/>
        <v>-29325.57</v>
      </c>
      <c r="E52" s="119">
        <f t="shared" si="2"/>
        <v>-8610.2999999999993</v>
      </c>
      <c r="F52" s="119">
        <f t="shared" si="2"/>
        <v>-49302.1</v>
      </c>
      <c r="G52" s="119">
        <f>G21-G50</f>
        <v>0</v>
      </c>
      <c r="H52" s="121">
        <f t="shared" si="2"/>
        <v>49432.350000000006</v>
      </c>
      <c r="I52" s="122">
        <v>49432.350000000006</v>
      </c>
      <c r="J52" s="121">
        <f t="shared" si="2"/>
        <v>50000</v>
      </c>
    </row>
    <row r="53" spans="1:10" x14ac:dyDescent="0.35">
      <c r="A53" s="13"/>
      <c r="B53" s="15"/>
      <c r="C53" s="123"/>
      <c r="D53" s="123"/>
      <c r="E53" s="123"/>
      <c r="F53" s="123"/>
      <c r="G53" s="123"/>
      <c r="H53" s="16"/>
      <c r="I53" s="18"/>
      <c r="J53" s="19"/>
    </row>
    <row r="54" spans="1:10" x14ac:dyDescent="0.35">
      <c r="A54" s="24"/>
      <c r="B54" s="56" t="s">
        <v>41</v>
      </c>
      <c r="C54" s="124"/>
      <c r="D54" s="124"/>
      <c r="E54" s="124"/>
      <c r="F54" s="124"/>
      <c r="G54" s="124"/>
      <c r="H54" s="55"/>
      <c r="I54" s="18"/>
      <c r="J54" s="19"/>
    </row>
    <row r="55" spans="1:10" x14ac:dyDescent="0.35">
      <c r="A55" s="24">
        <v>8040</v>
      </c>
      <c r="B55" s="56" t="s">
        <v>42</v>
      </c>
      <c r="C55" s="125">
        <v>13.06</v>
      </c>
      <c r="D55" s="125">
        <v>0</v>
      </c>
      <c r="E55" s="125">
        <v>0</v>
      </c>
      <c r="F55" s="125">
        <v>0</v>
      </c>
      <c r="G55" s="125">
        <v>114</v>
      </c>
      <c r="H55" s="126">
        <f>SUM(C55:G55)</f>
        <v>127.06</v>
      </c>
      <c r="I55" s="18">
        <v>127.06</v>
      </c>
      <c r="J55" s="19">
        <v>130</v>
      </c>
    </row>
    <row r="56" spans="1:10" x14ac:dyDescent="0.35">
      <c r="A56" s="24">
        <v>8140</v>
      </c>
      <c r="B56" s="56" t="s">
        <v>43</v>
      </c>
      <c r="C56" s="125">
        <v>0</v>
      </c>
      <c r="D56" s="125">
        <v>0</v>
      </c>
      <c r="E56" s="125">
        <v>0</v>
      </c>
      <c r="F56" s="125">
        <v>0</v>
      </c>
      <c r="G56" s="125">
        <v>0</v>
      </c>
      <c r="H56" s="126">
        <f>SUM(C56:G56)</f>
        <v>0</v>
      </c>
      <c r="I56" s="18">
        <v>0</v>
      </c>
      <c r="J56" s="19"/>
    </row>
    <row r="57" spans="1:10" x14ac:dyDescent="0.35">
      <c r="A57" s="24">
        <v>8170</v>
      </c>
      <c r="B57" s="56" t="s">
        <v>44</v>
      </c>
      <c r="C57" s="125">
        <v>-1679.5</v>
      </c>
      <c r="D57" s="125">
        <v>0</v>
      </c>
      <c r="E57" s="125">
        <v>0</v>
      </c>
      <c r="F57" s="125">
        <v>0</v>
      </c>
      <c r="G57" s="125">
        <v>0</v>
      </c>
      <c r="H57" s="127">
        <f>SUM(C57:G57)</f>
        <v>-1679.5</v>
      </c>
      <c r="I57" s="18">
        <v>-1679.5</v>
      </c>
      <c r="J57" s="19">
        <v>-2000</v>
      </c>
    </row>
    <row r="58" spans="1:10" x14ac:dyDescent="0.35">
      <c r="A58" s="35"/>
      <c r="B58" s="128"/>
      <c r="C58" s="129"/>
      <c r="D58" s="129"/>
      <c r="E58" s="129"/>
      <c r="F58" s="129"/>
      <c r="G58" s="129"/>
      <c r="H58" s="130"/>
      <c r="I58" s="40"/>
      <c r="J58" s="19"/>
    </row>
    <row r="59" spans="1:10" ht="15" thickBot="1" x14ac:dyDescent="0.4">
      <c r="A59" s="131">
        <v>8800</v>
      </c>
      <c r="B59" s="132" t="s">
        <v>45</v>
      </c>
      <c r="C59" s="133">
        <f>C52+C55+C56+C57</f>
        <v>135003.88</v>
      </c>
      <c r="D59" s="133">
        <f>D52+D55+D56+D57</f>
        <v>-29325.57</v>
      </c>
      <c r="E59" s="133">
        <f>E52+E55+E56+E57</f>
        <v>-8610.2999999999993</v>
      </c>
      <c r="F59" s="133">
        <f>F52+F55+F56+F57</f>
        <v>-49302.1</v>
      </c>
      <c r="G59" s="133">
        <f>G52+G55+G56+G57</f>
        <v>114</v>
      </c>
      <c r="H59" s="134">
        <f t="shared" ref="H59:J59" si="3">H52+H55+H56+H57</f>
        <v>47879.91</v>
      </c>
      <c r="I59" s="135">
        <v>47879.91</v>
      </c>
      <c r="J59" s="134">
        <f t="shared" si="3"/>
        <v>48130</v>
      </c>
    </row>
    <row r="60" spans="1:10" x14ac:dyDescent="0.35">
      <c r="A60" s="136"/>
      <c r="B60" s="137"/>
      <c r="C60" s="137"/>
      <c r="D60" s="137"/>
      <c r="E60" s="137"/>
      <c r="F60" s="137"/>
      <c r="G60" s="137"/>
      <c r="H60" s="137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47DA-26EB-4BF2-B3AC-71A9A24B02A0}">
  <dimension ref="A1:J58"/>
  <sheetViews>
    <sheetView tabSelected="1" zoomScale="85" zoomScaleNormal="85" workbookViewId="0">
      <pane ySplit="3" topLeftCell="A44" activePane="bottomLeft" state="frozen"/>
      <selection pane="bottomLeft" activeCell="A47" sqref="A47:XFD47"/>
    </sheetView>
  </sheetViews>
  <sheetFormatPr baseColWidth="10" defaultColWidth="8.7265625" defaultRowHeight="14.5" x14ac:dyDescent="0.35"/>
  <cols>
    <col min="1" max="1" width="7.1796875" style="138" customWidth="1"/>
    <col min="2" max="2" width="38.453125" bestFit="1" customWidth="1"/>
    <col min="3" max="8" width="13.54296875" customWidth="1"/>
    <col min="9" max="9" width="13.453125" customWidth="1"/>
    <col min="10" max="10" width="14.1796875" hidden="1" customWidth="1"/>
  </cols>
  <sheetData>
    <row r="1" spans="1:10" ht="40" customHeight="1" thickBot="1" x14ac:dyDescent="0.4">
      <c r="A1" s="167" t="s">
        <v>46</v>
      </c>
      <c r="B1" s="167"/>
      <c r="C1" s="167"/>
      <c r="D1" s="167"/>
      <c r="E1" s="167"/>
      <c r="F1" s="167"/>
      <c r="G1" s="167"/>
      <c r="H1" s="167"/>
    </row>
    <row r="2" spans="1:10" ht="22" customHeight="1" x14ac:dyDescent="0.35">
      <c r="A2" s="1"/>
      <c r="B2" s="2"/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139" t="s">
        <v>7</v>
      </c>
      <c r="I2" s="6">
        <v>2023</v>
      </c>
      <c r="J2" s="7" t="s">
        <v>7</v>
      </c>
    </row>
    <row r="3" spans="1:10" x14ac:dyDescent="0.35">
      <c r="A3" s="8"/>
      <c r="B3" s="9"/>
      <c r="C3" s="10"/>
      <c r="D3" s="11"/>
      <c r="E3" s="10"/>
      <c r="F3" s="10"/>
      <c r="G3" s="10"/>
      <c r="H3" s="140"/>
      <c r="I3" s="12" t="s">
        <v>47</v>
      </c>
    </row>
    <row r="4" spans="1:10" ht="17.149999999999999" customHeight="1" x14ac:dyDescent="0.35">
      <c r="A4" s="13"/>
      <c r="B4" s="14" t="s">
        <v>8</v>
      </c>
      <c r="C4" s="15"/>
      <c r="D4" s="16"/>
      <c r="E4" s="15"/>
      <c r="F4" s="15"/>
      <c r="G4" s="15"/>
      <c r="H4" s="141"/>
      <c r="I4" s="18"/>
      <c r="J4" s="19"/>
    </row>
    <row r="5" spans="1:10" ht="17.149999999999999" customHeight="1" x14ac:dyDescent="0.35">
      <c r="A5" s="20">
        <v>3100</v>
      </c>
      <c r="B5" s="21" t="s">
        <v>9</v>
      </c>
      <c r="C5" s="22">
        <f>SUM(C6:C7)</f>
        <v>26000</v>
      </c>
      <c r="D5" s="22">
        <f t="shared" ref="D5:G5" si="0">SUM(D6:D7)</f>
        <v>0</v>
      </c>
      <c r="E5" s="22">
        <f t="shared" si="0"/>
        <v>0</v>
      </c>
      <c r="F5" s="22">
        <f t="shared" si="0"/>
        <v>15000</v>
      </c>
      <c r="G5" s="22">
        <f t="shared" si="0"/>
        <v>0</v>
      </c>
      <c r="H5" s="157">
        <f>SUM(C5:G5)</f>
        <v>41000</v>
      </c>
      <c r="I5" s="18">
        <v>36593.94</v>
      </c>
      <c r="J5" s="19">
        <v>40000</v>
      </c>
    </row>
    <row r="6" spans="1:10" ht="17.149999999999999" customHeight="1" x14ac:dyDescent="0.35">
      <c r="A6" s="24">
        <v>3110</v>
      </c>
      <c r="B6" s="25" t="s">
        <v>10</v>
      </c>
      <c r="C6" s="26">
        <v>6000</v>
      </c>
      <c r="D6" s="27">
        <v>0</v>
      </c>
      <c r="E6" s="27">
        <v>0</v>
      </c>
      <c r="F6" s="27">
        <v>0</v>
      </c>
      <c r="G6" s="27">
        <v>0</v>
      </c>
      <c r="H6" s="142"/>
      <c r="I6" s="18"/>
      <c r="J6" s="19"/>
    </row>
    <row r="7" spans="1:10" ht="17.149999999999999" customHeight="1" x14ac:dyDescent="0.35">
      <c r="A7" s="24">
        <v>3120</v>
      </c>
      <c r="B7" s="25" t="s">
        <v>11</v>
      </c>
      <c r="C7" s="26">
        <v>20000</v>
      </c>
      <c r="D7" s="26">
        <v>0</v>
      </c>
      <c r="E7" s="26">
        <v>0</v>
      </c>
      <c r="F7" s="26">
        <v>15000</v>
      </c>
      <c r="G7" s="26">
        <v>0</v>
      </c>
      <c r="H7" s="142"/>
      <c r="I7" s="18"/>
      <c r="J7" s="19"/>
    </row>
    <row r="8" spans="1:10" ht="17.149999999999999" customHeight="1" x14ac:dyDescent="0.35">
      <c r="A8" s="20">
        <v>3400</v>
      </c>
      <c r="B8" s="21" t="s">
        <v>12</v>
      </c>
      <c r="C8" s="22">
        <f>SUM(C9:C13)</f>
        <v>64000</v>
      </c>
      <c r="D8" s="22">
        <f>SUM(D9:D13)</f>
        <v>0</v>
      </c>
      <c r="E8" s="22">
        <f>SUM(E9:E13)</f>
        <v>0</v>
      </c>
      <c r="F8" s="22">
        <f>SUM(F9:F13)</f>
        <v>0</v>
      </c>
      <c r="G8" s="22">
        <f>SUM(G9:G13)</f>
        <v>0</v>
      </c>
      <c r="H8" s="157">
        <f>SUM(C8:G8)</f>
        <v>64000</v>
      </c>
      <c r="I8" s="18">
        <v>62715.93</v>
      </c>
      <c r="J8" s="19">
        <v>65000</v>
      </c>
    </row>
    <row r="9" spans="1:10" ht="17.149999999999999" customHeight="1" x14ac:dyDescent="0.35">
      <c r="A9" s="24">
        <v>3410</v>
      </c>
      <c r="B9" s="25" t="s">
        <v>13</v>
      </c>
      <c r="C9" s="28">
        <v>15000</v>
      </c>
      <c r="D9" s="28">
        <v>0</v>
      </c>
      <c r="E9" s="28">
        <v>0</v>
      </c>
      <c r="F9" s="28">
        <v>0</v>
      </c>
      <c r="G9" s="28">
        <v>0</v>
      </c>
      <c r="H9" s="142"/>
      <c r="I9" s="18"/>
      <c r="J9" s="19"/>
    </row>
    <row r="10" spans="1:10" ht="17.149999999999999" customHeight="1" x14ac:dyDescent="0.35">
      <c r="A10" s="24">
        <v>3411</v>
      </c>
      <c r="B10" s="25" t="s">
        <v>14</v>
      </c>
      <c r="C10" s="28">
        <v>12000</v>
      </c>
      <c r="D10" s="29"/>
      <c r="E10" s="28"/>
      <c r="F10" s="28"/>
      <c r="G10" s="28"/>
      <c r="H10" s="142"/>
      <c r="I10" s="18"/>
      <c r="J10" s="19"/>
    </row>
    <row r="11" spans="1:10" ht="17.149999999999999" customHeight="1" x14ac:dyDescent="0.35">
      <c r="A11" s="24">
        <v>3415</v>
      </c>
      <c r="B11" s="25" t="s">
        <v>15</v>
      </c>
      <c r="C11" s="28">
        <v>0</v>
      </c>
      <c r="D11" s="30"/>
      <c r="E11" s="27"/>
      <c r="F11" s="27"/>
      <c r="G11" s="27"/>
      <c r="H11" s="142"/>
      <c r="I11" s="18"/>
      <c r="J11" s="19"/>
    </row>
    <row r="12" spans="1:10" ht="17.149999999999999" customHeight="1" x14ac:dyDescent="0.35">
      <c r="A12" s="24">
        <v>3420</v>
      </c>
      <c r="B12" s="25" t="s">
        <v>16</v>
      </c>
      <c r="C12" s="28">
        <v>18000</v>
      </c>
      <c r="D12" s="30"/>
      <c r="E12" s="27"/>
      <c r="F12" s="27"/>
      <c r="G12" s="27"/>
      <c r="H12" s="142"/>
      <c r="I12" s="18"/>
      <c r="J12" s="19"/>
    </row>
    <row r="13" spans="1:10" ht="17.149999999999999" customHeight="1" x14ac:dyDescent="0.35">
      <c r="A13" s="24">
        <v>3425</v>
      </c>
      <c r="B13" s="25" t="s">
        <v>17</v>
      </c>
      <c r="C13" s="31">
        <v>19000</v>
      </c>
      <c r="D13" s="30"/>
      <c r="E13" s="27"/>
      <c r="F13" s="27"/>
      <c r="G13" s="27"/>
      <c r="H13" s="142"/>
      <c r="I13" s="18"/>
      <c r="J13" s="19"/>
    </row>
    <row r="14" spans="1:10" ht="17.149999999999999" customHeight="1" x14ac:dyDescent="0.35">
      <c r="A14" s="20">
        <v>3440</v>
      </c>
      <c r="B14" s="21" t="s">
        <v>18</v>
      </c>
      <c r="C14" s="22">
        <f>SUM(C15:C16)</f>
        <v>15000</v>
      </c>
      <c r="D14" s="32"/>
      <c r="E14" s="33"/>
      <c r="F14" s="33"/>
      <c r="G14" s="33"/>
      <c r="H14" s="157">
        <f>SUM(C14:G14)</f>
        <v>15000</v>
      </c>
      <c r="I14" s="18">
        <v>15327.5</v>
      </c>
      <c r="J14" s="19">
        <v>15000</v>
      </c>
    </row>
    <row r="15" spans="1:10" ht="17.149999999999999" customHeight="1" x14ac:dyDescent="0.35">
      <c r="A15" s="24">
        <v>3441</v>
      </c>
      <c r="B15" s="25" t="s">
        <v>19</v>
      </c>
      <c r="C15" s="26"/>
      <c r="D15" s="30"/>
      <c r="E15" s="27"/>
      <c r="F15" s="27"/>
      <c r="G15" s="27"/>
      <c r="H15" s="142"/>
      <c r="I15" s="18"/>
      <c r="J15" s="19"/>
    </row>
    <row r="16" spans="1:10" ht="17.149999999999999" customHeight="1" x14ac:dyDescent="0.35">
      <c r="A16" s="24">
        <v>3442</v>
      </c>
      <c r="B16" s="25" t="s">
        <v>48</v>
      </c>
      <c r="C16" s="26">
        <v>15000</v>
      </c>
      <c r="D16" s="30"/>
      <c r="E16" s="27"/>
      <c r="F16" s="27"/>
      <c r="G16" s="27"/>
      <c r="H16" s="142"/>
      <c r="I16" s="18"/>
      <c r="J16" s="19"/>
    </row>
    <row r="17" spans="1:10" ht="17.149999999999999" customHeight="1" x14ac:dyDescent="0.35">
      <c r="A17" s="24">
        <v>3920</v>
      </c>
      <c r="B17" s="21" t="s">
        <v>22</v>
      </c>
      <c r="C17" s="22">
        <v>60000</v>
      </c>
      <c r="D17" s="34"/>
      <c r="E17" s="22"/>
      <c r="F17" s="22"/>
      <c r="G17" s="22"/>
      <c r="H17" s="157">
        <f>SUM(C17:G17)</f>
        <v>60000</v>
      </c>
      <c r="I17" s="18">
        <v>53352.610000000008</v>
      </c>
      <c r="J17" s="19">
        <v>60000</v>
      </c>
    </row>
    <row r="18" spans="1:10" ht="17.149999999999999" customHeight="1" x14ac:dyDescent="0.35">
      <c r="A18" s="24">
        <v>3990</v>
      </c>
      <c r="B18" s="21" t="s">
        <v>23</v>
      </c>
      <c r="C18" s="22">
        <v>60000</v>
      </c>
      <c r="D18" s="32"/>
      <c r="E18" s="33"/>
      <c r="F18" s="33"/>
      <c r="G18" s="33"/>
      <c r="H18" s="157">
        <f>SUM(C18:G18)</f>
        <v>60000</v>
      </c>
      <c r="I18" s="18">
        <v>54932.090000000004</v>
      </c>
      <c r="J18" s="19">
        <v>60000</v>
      </c>
    </row>
    <row r="19" spans="1:10" ht="17.149999999999999" customHeight="1" x14ac:dyDescent="0.35">
      <c r="A19" s="35"/>
      <c r="B19" s="36"/>
      <c r="C19" s="37"/>
      <c r="D19" s="38"/>
      <c r="E19" s="37"/>
      <c r="F19" s="37"/>
      <c r="G19" s="37"/>
      <c r="H19" s="143"/>
      <c r="I19" s="40"/>
      <c r="J19" s="19"/>
    </row>
    <row r="20" spans="1:10" ht="17.149999999999999" customHeight="1" x14ac:dyDescent="0.35">
      <c r="A20" s="41"/>
      <c r="B20" s="42" t="s">
        <v>24</v>
      </c>
      <c r="C20" s="43">
        <f>C5+C8+C14+C17+C18</f>
        <v>225000</v>
      </c>
      <c r="D20" s="43">
        <f>D5+D8+D14+D17+D18</f>
        <v>0</v>
      </c>
      <c r="E20" s="43">
        <f>E5+E8+E14+E17+E18</f>
        <v>0</v>
      </c>
      <c r="F20" s="43">
        <f>F5+F8+F14+F17+F18</f>
        <v>15000</v>
      </c>
      <c r="G20" s="43">
        <f>G5+G8+G14+G17+G18</f>
        <v>0</v>
      </c>
      <c r="H20" s="159">
        <f>SUM(H5:H19)</f>
        <v>240000</v>
      </c>
      <c r="I20" s="44">
        <v>222922.07</v>
      </c>
      <c r="J20" s="44">
        <f>SUM(J5:J19)</f>
        <v>240000</v>
      </c>
    </row>
    <row r="21" spans="1:10" ht="17.149999999999999" customHeight="1" x14ac:dyDescent="0.35">
      <c r="A21" s="45"/>
      <c r="B21" s="46"/>
      <c r="C21" s="47" t="s">
        <v>1</v>
      </c>
      <c r="D21" s="48" t="s">
        <v>2</v>
      </c>
      <c r="E21" s="49" t="s">
        <v>3</v>
      </c>
      <c r="F21" s="49" t="s">
        <v>4</v>
      </c>
      <c r="G21" s="49" t="s">
        <v>5</v>
      </c>
      <c r="H21" s="160" t="s">
        <v>25</v>
      </c>
      <c r="I21" s="51" t="s">
        <v>25</v>
      </c>
      <c r="J21" s="19"/>
    </row>
    <row r="22" spans="1:10" ht="17.149999999999999" customHeight="1" x14ac:dyDescent="0.35">
      <c r="A22" s="52"/>
      <c r="B22" s="53" t="s">
        <v>26</v>
      </c>
      <c r="C22" s="54"/>
      <c r="D22" s="55"/>
      <c r="E22" s="56"/>
      <c r="F22" s="56"/>
      <c r="G22" s="56"/>
      <c r="H22" s="144"/>
      <c r="I22" s="18"/>
      <c r="J22" s="19"/>
    </row>
    <row r="23" spans="1:10" ht="17.149999999999999" customHeight="1" x14ac:dyDescent="0.35">
      <c r="A23" s="57">
        <v>4200</v>
      </c>
      <c r="B23" s="53" t="s">
        <v>27</v>
      </c>
      <c r="C23" s="58">
        <f>SUM(C24:C25)</f>
        <v>500</v>
      </c>
      <c r="D23" s="22">
        <f>SUM(D24:D25)</f>
        <v>0</v>
      </c>
      <c r="E23" s="22">
        <f>SUM(E24:E25)</f>
        <v>5000</v>
      </c>
      <c r="F23" s="22">
        <f>SUM(F24:F25)</f>
        <v>19000</v>
      </c>
      <c r="G23" s="22">
        <f>SUM(G24:G25)</f>
        <v>20000</v>
      </c>
      <c r="H23" s="158">
        <f>SUM(C23:G23)</f>
        <v>44500</v>
      </c>
      <c r="I23" s="18">
        <v>20927.48</v>
      </c>
      <c r="J23" s="19">
        <v>44500</v>
      </c>
    </row>
    <row r="24" spans="1:10" ht="17.149999999999999" customHeight="1" x14ac:dyDescent="0.35">
      <c r="A24" s="52">
        <v>4210</v>
      </c>
      <c r="B24" s="59" t="s">
        <v>27</v>
      </c>
      <c r="C24" s="60">
        <v>500</v>
      </c>
      <c r="D24" s="61">
        <v>0</v>
      </c>
      <c r="E24" s="61">
        <v>5000</v>
      </c>
      <c r="F24" s="61">
        <v>19000</v>
      </c>
      <c r="G24" s="61">
        <v>20000</v>
      </c>
      <c r="H24" s="145"/>
      <c r="I24" s="18"/>
      <c r="J24" s="19"/>
    </row>
    <row r="25" spans="1:10" ht="17.149999999999999" customHeight="1" x14ac:dyDescent="0.35">
      <c r="A25" s="62">
        <v>4220</v>
      </c>
      <c r="B25" s="63"/>
      <c r="C25" s="64"/>
      <c r="D25" s="65"/>
      <c r="E25" s="66"/>
      <c r="F25" s="66"/>
      <c r="G25" s="66"/>
      <c r="H25" s="146"/>
      <c r="I25" s="18"/>
      <c r="J25" s="19"/>
    </row>
    <row r="26" spans="1:10" ht="17.149999999999999" customHeight="1" x14ac:dyDescent="0.35">
      <c r="A26" s="67">
        <v>4300</v>
      </c>
      <c r="B26" s="68" t="s">
        <v>28</v>
      </c>
      <c r="C26" s="69">
        <f>C27</f>
        <v>0</v>
      </c>
      <c r="D26" s="70">
        <f>D27</f>
        <v>0</v>
      </c>
      <c r="E26" s="71">
        <f>E27</f>
        <v>0</v>
      </c>
      <c r="F26" s="71">
        <f>F27</f>
        <v>0</v>
      </c>
      <c r="G26" s="71">
        <f>G27</f>
        <v>0</v>
      </c>
      <c r="H26" s="147">
        <f>SUM(C26:G26)</f>
        <v>0</v>
      </c>
      <c r="I26" s="18">
        <v>0</v>
      </c>
      <c r="J26" s="19"/>
    </row>
    <row r="27" spans="1:10" ht="17.149999999999999" customHeight="1" x14ac:dyDescent="0.35">
      <c r="A27" s="52">
        <v>4310</v>
      </c>
      <c r="B27" s="59" t="s">
        <v>29</v>
      </c>
      <c r="C27" s="72">
        <f>[1]Utgifter!C38</f>
        <v>0</v>
      </c>
      <c r="D27" s="26">
        <f>[1]Utgifter!D38</f>
        <v>0</v>
      </c>
      <c r="E27" s="26">
        <f>[1]Utgifter!E38</f>
        <v>0</v>
      </c>
      <c r="F27" s="26">
        <f>[1]Utgifter!F38</f>
        <v>0</v>
      </c>
      <c r="G27" s="26">
        <f>[1]Utgifter!G38</f>
        <v>0</v>
      </c>
      <c r="H27" s="146"/>
      <c r="I27" s="18"/>
      <c r="J27" s="19"/>
    </row>
    <row r="28" spans="1:10" ht="17.149999999999999" customHeight="1" x14ac:dyDescent="0.35">
      <c r="A28" s="62"/>
      <c r="B28" s="63"/>
      <c r="C28" s="73"/>
      <c r="D28" s="74"/>
      <c r="E28" s="75"/>
      <c r="F28" s="75"/>
      <c r="G28" s="75"/>
      <c r="H28" s="148"/>
      <c r="I28" s="18"/>
      <c r="J28" s="19"/>
    </row>
    <row r="29" spans="1:10" ht="17.149999999999999" customHeight="1" x14ac:dyDescent="0.35">
      <c r="A29" s="67">
        <v>6300</v>
      </c>
      <c r="B29" s="68" t="s">
        <v>30</v>
      </c>
      <c r="C29" s="69">
        <f>SUM(C30:C31)</f>
        <v>0</v>
      </c>
      <c r="D29" s="70">
        <f>SUM(D30:D31)</f>
        <v>10000</v>
      </c>
      <c r="E29" s="71">
        <f>SUM(E30:E31)</f>
        <v>8000</v>
      </c>
      <c r="F29" s="71">
        <f>SUM(F30:F31)</f>
        <v>40000</v>
      </c>
      <c r="G29" s="71">
        <f>SUM(G30:G31)</f>
        <v>0</v>
      </c>
      <c r="H29" s="161">
        <f>SUM(C29:G29)</f>
        <v>58000</v>
      </c>
      <c r="I29" s="18">
        <v>46226</v>
      </c>
      <c r="J29" s="19">
        <v>48000</v>
      </c>
    </row>
    <row r="30" spans="1:10" ht="17.149999999999999" customHeight="1" x14ac:dyDescent="0.35">
      <c r="A30" s="52">
        <v>6310</v>
      </c>
      <c r="B30" s="59" t="s">
        <v>31</v>
      </c>
      <c r="C30" s="72">
        <v>0</v>
      </c>
      <c r="D30" s="26">
        <v>0</v>
      </c>
      <c r="E30" s="26">
        <v>8000</v>
      </c>
      <c r="F30" s="26">
        <v>40000</v>
      </c>
      <c r="G30" s="26">
        <f>[1]Utgifter!G42</f>
        <v>0</v>
      </c>
      <c r="H30" s="146"/>
      <c r="I30" s="18"/>
      <c r="J30" s="19"/>
    </row>
    <row r="31" spans="1:10" ht="17.149999999999999" customHeight="1" x14ac:dyDescent="0.35">
      <c r="A31" s="62">
        <v>6320</v>
      </c>
      <c r="B31" s="63" t="s">
        <v>49</v>
      </c>
      <c r="C31" s="73"/>
      <c r="D31" s="74">
        <v>10000</v>
      </c>
      <c r="E31" s="75"/>
      <c r="F31" s="75"/>
      <c r="G31" s="75"/>
      <c r="H31" s="148"/>
      <c r="I31" s="18"/>
      <c r="J31" s="19"/>
    </row>
    <row r="32" spans="1:10" ht="17.149999999999999" customHeight="1" x14ac:dyDescent="0.35">
      <c r="A32" s="77">
        <v>7400</v>
      </c>
      <c r="B32" s="68" t="s">
        <v>22</v>
      </c>
      <c r="C32" s="69">
        <f>SUM(C33:C34)</f>
        <v>32000</v>
      </c>
      <c r="D32" s="70">
        <f>SUM(D33:D35)</f>
        <v>0</v>
      </c>
      <c r="E32" s="71">
        <f>SUM(E33:E35)</f>
        <v>0</v>
      </c>
      <c r="F32" s="71">
        <f>SUM(F33:F35)</f>
        <v>0</v>
      </c>
      <c r="G32" s="71">
        <f>SUM(G33:G35)</f>
        <v>0</v>
      </c>
      <c r="H32" s="161">
        <f>SUM(C32:G32)</f>
        <v>32000</v>
      </c>
      <c r="I32" s="18">
        <v>28012.690000000002</v>
      </c>
      <c r="J32" s="19">
        <v>32000</v>
      </c>
    </row>
    <row r="33" spans="1:10" ht="17.149999999999999" customHeight="1" x14ac:dyDescent="0.35">
      <c r="A33" s="52">
        <v>7400</v>
      </c>
      <c r="B33" s="59" t="s">
        <v>32</v>
      </c>
      <c r="C33" s="72">
        <v>32000</v>
      </c>
      <c r="D33" s="26">
        <f>[1]Utgifter!D56</f>
        <v>0</v>
      </c>
      <c r="E33" s="26">
        <f>[1]Utgifter!E56</f>
        <v>0</v>
      </c>
      <c r="F33" s="26">
        <f>[1]Utgifter!F56</f>
        <v>0</v>
      </c>
      <c r="G33" s="26">
        <f>[1]Utgifter!G56</f>
        <v>0</v>
      </c>
      <c r="H33" s="145"/>
      <c r="I33" s="18"/>
      <c r="J33" s="19"/>
    </row>
    <row r="34" spans="1:10" ht="17.149999999999999" customHeight="1" x14ac:dyDescent="0.35">
      <c r="A34" s="62"/>
      <c r="B34" s="63"/>
      <c r="C34" s="73"/>
      <c r="D34" s="74"/>
      <c r="E34" s="75"/>
      <c r="F34" s="75"/>
      <c r="G34" s="75"/>
      <c r="H34" s="149"/>
      <c r="I34" s="18"/>
      <c r="J34" s="19"/>
    </row>
    <row r="35" spans="1:10" ht="17.149999999999999" customHeight="1" x14ac:dyDescent="0.35">
      <c r="A35" s="77">
        <v>7420</v>
      </c>
      <c r="B35" s="68" t="s">
        <v>33</v>
      </c>
      <c r="C35" s="69">
        <f>SUM(C36:C37)</f>
        <v>30000</v>
      </c>
      <c r="D35" s="71">
        <f>SUM(D36:D37)</f>
        <v>0</v>
      </c>
      <c r="E35" s="71">
        <f>SUM(E36:E37)</f>
        <v>0</v>
      </c>
      <c r="F35" s="71">
        <f>SUM(F36:F37)</f>
        <v>0</v>
      </c>
      <c r="G35" s="71">
        <f>SUM(G36:G37)</f>
        <v>0</v>
      </c>
      <c r="H35" s="161">
        <f>SUM(C35:G35)</f>
        <v>30000</v>
      </c>
      <c r="I35" s="18">
        <v>27589.86</v>
      </c>
      <c r="J35" s="19">
        <v>30000</v>
      </c>
    </row>
    <row r="36" spans="1:10" ht="17.149999999999999" customHeight="1" x14ac:dyDescent="0.35">
      <c r="A36" s="52">
        <v>7420</v>
      </c>
      <c r="B36" s="59" t="s">
        <v>33</v>
      </c>
      <c r="C36" s="72">
        <v>30000</v>
      </c>
      <c r="D36" s="26">
        <f>[1]Utgifter!D70</f>
        <v>0</v>
      </c>
      <c r="E36" s="26">
        <f>[1]Utgifter!E70</f>
        <v>0</v>
      </c>
      <c r="F36" s="26">
        <f>[1]Utgifter!F70</f>
        <v>0</v>
      </c>
      <c r="G36" s="26">
        <f>[1]Utgifter!G70</f>
        <v>0</v>
      </c>
      <c r="H36" s="145"/>
      <c r="I36" s="18"/>
      <c r="J36" s="19"/>
    </row>
    <row r="37" spans="1:10" ht="17.149999999999999" customHeight="1" x14ac:dyDescent="0.35">
      <c r="A37" s="62"/>
      <c r="B37" s="63"/>
      <c r="C37" s="79"/>
      <c r="D37" s="74"/>
      <c r="E37" s="75"/>
      <c r="F37" s="75"/>
      <c r="G37" s="75"/>
      <c r="H37" s="149"/>
      <c r="I37" s="18"/>
      <c r="J37" s="19"/>
    </row>
    <row r="38" spans="1:10" ht="17.149999999999999" customHeight="1" x14ac:dyDescent="0.35">
      <c r="A38" s="67">
        <v>7421</v>
      </c>
      <c r="B38" s="68" t="s">
        <v>34</v>
      </c>
      <c r="C38" s="80">
        <f>SUM(C39:C40)</f>
        <v>0</v>
      </c>
      <c r="D38" s="71">
        <f>SUM(D39:D40)</f>
        <v>7000</v>
      </c>
      <c r="E38" s="80">
        <f>SUM(E39:E40)</f>
        <v>0</v>
      </c>
      <c r="F38" s="71">
        <f>SUM(F39:F40)</f>
        <v>0</v>
      </c>
      <c r="G38" s="69">
        <f>SUM(G39:G40)</f>
        <v>0</v>
      </c>
      <c r="H38" s="161">
        <f>SUM(C38:G38)</f>
        <v>7000</v>
      </c>
      <c r="I38" s="18">
        <v>6968.75</v>
      </c>
      <c r="J38" s="19">
        <v>7000</v>
      </c>
    </row>
    <row r="39" spans="1:10" ht="17.149999999999999" customHeight="1" x14ac:dyDescent="0.35">
      <c r="A39" s="81">
        <v>7421</v>
      </c>
      <c r="B39" s="82" t="s">
        <v>34</v>
      </c>
      <c r="C39" s="83">
        <f>[1]Utgifter!C80</f>
        <v>0</v>
      </c>
      <c r="D39" s="84">
        <v>7000</v>
      </c>
      <c r="E39" s="83">
        <f>[1]Utgifter!E80</f>
        <v>0</v>
      </c>
      <c r="F39" s="84">
        <f>[1]Utgifter!F80</f>
        <v>0</v>
      </c>
      <c r="G39" s="85">
        <f>[1]Utgifter!G80</f>
        <v>0</v>
      </c>
      <c r="H39" s="145"/>
      <c r="I39" s="18"/>
      <c r="J39" s="19"/>
    </row>
    <row r="40" spans="1:10" ht="17.149999999999999" customHeight="1" x14ac:dyDescent="0.35">
      <c r="A40" s="8"/>
      <c r="B40" s="86"/>
      <c r="C40" s="87"/>
      <c r="D40" s="88"/>
      <c r="E40" s="89"/>
      <c r="F40" s="88"/>
      <c r="G40" s="90"/>
      <c r="H40" s="149"/>
      <c r="I40" s="18"/>
      <c r="J40" s="19"/>
    </row>
    <row r="41" spans="1:10" ht="17.149999999999999" customHeight="1" x14ac:dyDescent="0.35">
      <c r="A41" s="91">
        <v>7500</v>
      </c>
      <c r="B41" s="68" t="s">
        <v>35</v>
      </c>
      <c r="C41" s="71">
        <f>SUM(C42:C43)</f>
        <v>4000</v>
      </c>
      <c r="D41" s="71">
        <f>SUM(D42:D43)</f>
        <v>0</v>
      </c>
      <c r="E41" s="80">
        <f>SUM(E42:E43)</f>
        <v>0</v>
      </c>
      <c r="F41" s="71">
        <f>SUM(F42:F43)</f>
        <v>0</v>
      </c>
      <c r="G41" s="69">
        <f>SUM(G42:G43)</f>
        <v>0</v>
      </c>
      <c r="H41" s="162">
        <f>SUM(C41:G41)</f>
        <v>4000</v>
      </c>
      <c r="I41" s="18">
        <v>7578</v>
      </c>
      <c r="J41" s="19">
        <v>4000</v>
      </c>
    </row>
    <row r="42" spans="1:10" ht="17.149999999999999" customHeight="1" x14ac:dyDescent="0.35">
      <c r="A42" s="92"/>
      <c r="B42" s="93" t="s">
        <v>35</v>
      </c>
      <c r="C42" s="84">
        <v>4000</v>
      </c>
      <c r="D42" s="94"/>
      <c r="E42" s="95"/>
      <c r="F42" s="94"/>
      <c r="G42" s="96"/>
      <c r="H42" s="150"/>
      <c r="I42" s="18"/>
      <c r="J42" s="19"/>
    </row>
    <row r="43" spans="1:10" ht="17.149999999999999" customHeight="1" x14ac:dyDescent="0.35">
      <c r="A43" s="97"/>
      <c r="B43" s="98"/>
      <c r="C43" s="99"/>
      <c r="D43" s="88"/>
      <c r="E43" s="89"/>
      <c r="F43" s="88"/>
      <c r="G43" s="90"/>
      <c r="H43" s="151"/>
      <c r="I43" s="18"/>
      <c r="J43" s="19"/>
    </row>
    <row r="44" spans="1:10" ht="17.149999999999999" customHeight="1" x14ac:dyDescent="0.35">
      <c r="A44" s="101">
        <v>7790</v>
      </c>
      <c r="B44" s="42" t="s">
        <v>36</v>
      </c>
      <c r="C44" s="102">
        <f>SUM(C45:C47)</f>
        <v>15000</v>
      </c>
      <c r="D44" s="102">
        <f>SUM(D45:D47)</f>
        <v>27000</v>
      </c>
      <c r="E44" s="102">
        <f>SUM(E45:E47)</f>
        <v>5000</v>
      </c>
      <c r="F44" s="102">
        <f>SUM(F45:F47)</f>
        <v>2000</v>
      </c>
      <c r="G44" s="102">
        <f>SUM(G45:G47)</f>
        <v>0</v>
      </c>
      <c r="H44" s="157">
        <f>SUM(C44:G44)</f>
        <v>49000</v>
      </c>
      <c r="I44" s="18">
        <v>36186.94</v>
      </c>
      <c r="J44" s="19">
        <v>49000</v>
      </c>
    </row>
    <row r="45" spans="1:10" ht="17.149999999999999" customHeight="1" x14ac:dyDescent="0.35">
      <c r="A45" s="81"/>
      <c r="B45" s="103" t="s">
        <v>36</v>
      </c>
      <c r="C45" s="104">
        <v>15000</v>
      </c>
      <c r="D45" s="83">
        <v>12000</v>
      </c>
      <c r="E45" s="104">
        <v>5000</v>
      </c>
      <c r="F45" s="83">
        <v>2000</v>
      </c>
      <c r="G45" s="104">
        <f>[1]Utgifter!G111</f>
        <v>0</v>
      </c>
      <c r="H45" s="142"/>
      <c r="I45" s="18"/>
      <c r="J45" s="19"/>
    </row>
    <row r="46" spans="1:10" ht="17.149999999999999" customHeight="1" x14ac:dyDescent="0.35">
      <c r="A46" s="81"/>
      <c r="B46" s="105" t="s">
        <v>37</v>
      </c>
      <c r="C46" s="84">
        <v>0</v>
      </c>
      <c r="D46" s="83">
        <v>15000</v>
      </c>
      <c r="E46" s="84">
        <v>0</v>
      </c>
      <c r="F46" s="83">
        <v>0</v>
      </c>
      <c r="G46" s="84">
        <f>[1]Utgifter!G135</f>
        <v>0</v>
      </c>
      <c r="H46" s="142"/>
      <c r="I46" s="18"/>
      <c r="J46" s="19"/>
    </row>
    <row r="47" spans="1:10" ht="17.149999999999999" customHeight="1" x14ac:dyDescent="0.35">
      <c r="A47" s="52"/>
      <c r="B47" s="106"/>
      <c r="C47" s="37"/>
      <c r="D47" s="107"/>
      <c r="E47" s="37"/>
      <c r="F47" s="108"/>
      <c r="G47" s="37"/>
      <c r="H47" s="152"/>
      <c r="I47" s="18"/>
      <c r="J47" s="19"/>
    </row>
    <row r="48" spans="1:10" ht="17.149999999999999" customHeight="1" x14ac:dyDescent="0.35">
      <c r="A48" s="110"/>
      <c r="B48" s="111" t="s">
        <v>39</v>
      </c>
      <c r="C48" s="112">
        <f>C23+C26+C29+C32+C35+C38+C41+C44</f>
        <v>81500</v>
      </c>
      <c r="D48" s="112">
        <f t="shared" ref="D48:G48" si="1">D23+D26+D29+D32+D35+D38+D41+D44</f>
        <v>44000</v>
      </c>
      <c r="E48" s="112">
        <f t="shared" si="1"/>
        <v>18000</v>
      </c>
      <c r="F48" s="112">
        <f t="shared" si="1"/>
        <v>61000</v>
      </c>
      <c r="G48" s="112">
        <f t="shared" si="1"/>
        <v>20000</v>
      </c>
      <c r="H48" s="163">
        <f>H23+H26+H29+H32+H35+H38+H41+H44</f>
        <v>224500</v>
      </c>
      <c r="I48" s="114">
        <v>173489.72</v>
      </c>
      <c r="J48" s="113">
        <f>J23+J26+J29+J32+J35+J38+J41+J44</f>
        <v>214500</v>
      </c>
    </row>
    <row r="49" spans="1:10" ht="17.149999999999999" customHeight="1" x14ac:dyDescent="0.35">
      <c r="A49" s="41"/>
      <c r="B49" s="115"/>
      <c r="C49" s="116"/>
      <c r="D49" s="117"/>
      <c r="E49" s="116"/>
      <c r="F49" s="116"/>
      <c r="G49" s="116"/>
      <c r="H49" s="153"/>
      <c r="I49" s="18"/>
    </row>
    <row r="50" spans="1:10" ht="17.149999999999999" customHeight="1" x14ac:dyDescent="0.35">
      <c r="A50" s="13">
        <v>8800</v>
      </c>
      <c r="B50" s="14" t="s">
        <v>40</v>
      </c>
      <c r="C50" s="119">
        <f t="shared" ref="C50:H50" si="2">C20-C48</f>
        <v>143500</v>
      </c>
      <c r="D50" s="120">
        <f t="shared" si="2"/>
        <v>-44000</v>
      </c>
      <c r="E50" s="119">
        <f t="shared" si="2"/>
        <v>-18000</v>
      </c>
      <c r="F50" s="119">
        <f t="shared" si="2"/>
        <v>-46000</v>
      </c>
      <c r="G50" s="119">
        <f t="shared" si="2"/>
        <v>-20000</v>
      </c>
      <c r="H50" s="164">
        <f t="shared" si="2"/>
        <v>15500</v>
      </c>
      <c r="I50" s="122">
        <v>49432.350000000006</v>
      </c>
      <c r="J50" s="121">
        <f>J20-J48</f>
        <v>25500</v>
      </c>
    </row>
    <row r="51" spans="1:10" x14ac:dyDescent="0.35">
      <c r="A51" s="13"/>
      <c r="B51" s="15"/>
      <c r="C51" s="123"/>
      <c r="D51" s="123"/>
      <c r="E51" s="123"/>
      <c r="F51" s="123"/>
      <c r="G51" s="123"/>
      <c r="H51" s="154"/>
      <c r="I51" s="18"/>
      <c r="J51" s="19"/>
    </row>
    <row r="52" spans="1:10" x14ac:dyDescent="0.35">
      <c r="A52" s="24"/>
      <c r="B52" s="56" t="s">
        <v>41</v>
      </c>
      <c r="C52" s="124"/>
      <c r="D52" s="124"/>
      <c r="E52" s="124"/>
      <c r="F52" s="124"/>
      <c r="G52" s="124"/>
      <c r="H52" s="144"/>
      <c r="I52" s="18"/>
      <c r="J52" s="19"/>
    </row>
    <row r="53" spans="1:10" x14ac:dyDescent="0.35">
      <c r="A53" s="24">
        <v>8040</v>
      </c>
      <c r="B53" s="56" t="s">
        <v>42</v>
      </c>
      <c r="C53" s="125">
        <v>130</v>
      </c>
      <c r="D53" s="125">
        <v>0</v>
      </c>
      <c r="E53" s="125">
        <v>0</v>
      </c>
      <c r="F53" s="125">
        <v>0</v>
      </c>
      <c r="G53" s="125"/>
      <c r="H53" s="165">
        <f>SUM(C53:G53)</f>
        <v>130</v>
      </c>
      <c r="I53" s="18">
        <v>127.06</v>
      </c>
      <c r="J53" s="19">
        <v>130</v>
      </c>
    </row>
    <row r="54" spans="1:10" x14ac:dyDescent="0.35">
      <c r="A54" s="24">
        <v>8140</v>
      </c>
      <c r="B54" s="56" t="s">
        <v>43</v>
      </c>
      <c r="C54" s="125">
        <v>0</v>
      </c>
      <c r="D54" s="125">
        <v>0</v>
      </c>
      <c r="E54" s="125">
        <v>0</v>
      </c>
      <c r="F54" s="125">
        <v>0</v>
      </c>
      <c r="G54" s="125">
        <v>0</v>
      </c>
      <c r="H54" s="155">
        <f>SUM(C54:G54)</f>
        <v>0</v>
      </c>
      <c r="I54" s="18">
        <v>0</v>
      </c>
      <c r="J54" s="19"/>
    </row>
    <row r="55" spans="1:10" x14ac:dyDescent="0.35">
      <c r="A55" s="24">
        <v>8170</v>
      </c>
      <c r="B55" s="56" t="s">
        <v>44</v>
      </c>
      <c r="C55" s="125">
        <v>-2000</v>
      </c>
      <c r="D55" s="125">
        <v>0</v>
      </c>
      <c r="E55" s="125">
        <v>0</v>
      </c>
      <c r="F55" s="125">
        <v>0</v>
      </c>
      <c r="G55" s="125">
        <v>0</v>
      </c>
      <c r="H55" s="165">
        <f>SUM(C55:G55)</f>
        <v>-2000</v>
      </c>
      <c r="I55" s="18">
        <v>-1679.5</v>
      </c>
      <c r="J55" s="19">
        <v>-2000</v>
      </c>
    </row>
    <row r="56" spans="1:10" x14ac:dyDescent="0.35">
      <c r="A56" s="35"/>
      <c r="B56" s="128"/>
      <c r="C56" s="129"/>
      <c r="D56" s="129"/>
      <c r="E56" s="129"/>
      <c r="F56" s="129"/>
      <c r="G56" s="129"/>
      <c r="H56" s="156"/>
      <c r="I56" s="40"/>
      <c r="J56" s="19"/>
    </row>
    <row r="57" spans="1:10" ht="15" thickBot="1" x14ac:dyDescent="0.4">
      <c r="A57" s="131">
        <v>8800</v>
      </c>
      <c r="B57" s="132" t="s">
        <v>45</v>
      </c>
      <c r="C57" s="133">
        <f>C50+C53+C54+C55</f>
        <v>141630</v>
      </c>
      <c r="D57" s="133">
        <f>D50+D53+D54+D55</f>
        <v>-44000</v>
      </c>
      <c r="E57" s="133">
        <f>E50+E53+E54+E55</f>
        <v>-18000</v>
      </c>
      <c r="F57" s="133">
        <f>F50+F53+F54+F55</f>
        <v>-46000</v>
      </c>
      <c r="G57" s="133">
        <f>G50+G53+G54+G55</f>
        <v>-20000</v>
      </c>
      <c r="H57" s="166">
        <f t="shared" ref="H57:J57" si="3">H50+H53+H54+H55</f>
        <v>13630</v>
      </c>
      <c r="I57" s="135">
        <v>47879.91</v>
      </c>
      <c r="J57" s="134">
        <f t="shared" si="3"/>
        <v>23630</v>
      </c>
    </row>
    <row r="58" spans="1:10" x14ac:dyDescent="0.35">
      <c r="A58" s="136"/>
      <c r="B58" s="137"/>
      <c r="C58" s="137"/>
      <c r="D58" s="137"/>
      <c r="E58" s="137"/>
      <c r="F58" s="137"/>
      <c r="G58" s="137"/>
      <c r="H58" s="137"/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fff4f6-7c69-4cce-9961-f2dbc4c1cd6d">
      <Terms xmlns="http://schemas.microsoft.com/office/infopath/2007/PartnerControls"/>
    </lcf76f155ced4ddcb4097134ff3c332f>
    <TaxCatchAll xmlns="b3141122-62aa-4e85-a784-e151295ed3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AE43CF869E4FE4C8B7F7F1B0AC97AE0" ma:contentTypeVersion="11" ma:contentTypeDescription="Opprett et nytt dokument." ma:contentTypeScope="" ma:versionID="f27440ec759a7b636beec343765bfed1">
  <xsd:schema xmlns:xsd="http://www.w3.org/2001/XMLSchema" xmlns:xs="http://www.w3.org/2001/XMLSchema" xmlns:p="http://schemas.microsoft.com/office/2006/metadata/properties" xmlns:ns2="d6fff4f6-7c69-4cce-9961-f2dbc4c1cd6d" xmlns:ns3="b3141122-62aa-4e85-a784-e151295ed328" targetNamespace="http://schemas.microsoft.com/office/2006/metadata/properties" ma:root="true" ma:fieldsID="9fc99066054ce7e54ce907c5f40fc05e" ns2:_="" ns3:_="">
    <xsd:import namespace="d6fff4f6-7c69-4cce-9961-f2dbc4c1cd6d"/>
    <xsd:import namespace="b3141122-62aa-4e85-a784-e151295ed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ff4f6-7c69-4cce-9961-f2dbc4c1cd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fe842598-920a-4506-a82c-69498b100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41122-62aa-4e85-a784-e151295ed32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051a54a-679b-45dc-baf8-d06176a88b03}" ma:internalName="TaxCatchAll" ma:showField="CatchAllData" ma:web="b3141122-62aa-4e85-a784-e151295ed3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3194-8AEA-4086-8082-11848804FA77}">
  <ds:schemaRefs>
    <ds:schemaRef ds:uri="http://www.w3.org/XML/1998/namespace"/>
    <ds:schemaRef ds:uri="http://purl.org/dc/dcmitype/"/>
    <ds:schemaRef ds:uri="b3141122-62aa-4e85-a784-e151295ed328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d6fff4f6-7c69-4cce-9961-f2dbc4c1cd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22E89EB-8E56-474B-A2E0-41B9E41C53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F51761-16D6-45FA-8009-370862935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ff4f6-7c69-4cce-9961-f2dbc4c1cd6d"/>
    <ds:schemaRef ds:uri="b3141122-62aa-4e85-a784-e151295ed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Regnskap 2023</vt:lpstr>
      <vt:lpstr>Budsjett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travel2 K</dc:creator>
  <cp:keywords/>
  <dc:description/>
  <cp:lastModifiedBy>Fosse, Kjetil</cp:lastModifiedBy>
  <cp:revision/>
  <dcterms:created xsi:type="dcterms:W3CDTF">2015-06-05T18:19:34Z</dcterms:created>
  <dcterms:modified xsi:type="dcterms:W3CDTF">2024-02-25T09:48:34Z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0x010100FAE43CF869E4FE4C8B7F7F1B0AC97AE0</vt:lpwstr>
  </property>
  <property fmtid="{D5CDD505-2E9C-101B-9397-08002B2CF9AE}" pid="3" name="MediaServiceImageTags">
    <vt:lpwstr/>
  </property>
  <property fmtid="{D5CDD505-2E9C-101B-9397-08002B2CF9AE}" pid="4" name="MSIP_Label_9396317e-03ca-4ddd-bc6f-adf29e7f1a41_Enabled">
    <vt:lpwstr>true</vt:lpwstr>
  </property>
  <property fmtid="{D5CDD505-2E9C-101B-9397-08002B2CF9AE}" pid="5" name="MSIP_Label_9396317e-03ca-4ddd-bc6f-adf29e7f1a41_SetDate">
    <vt:lpwstr>2024-02-20T21:32:31Z</vt:lpwstr>
  </property>
  <property fmtid="{D5CDD505-2E9C-101B-9397-08002B2CF9AE}" pid="6" name="MSIP_Label_9396317e-03ca-4ddd-bc6f-adf29e7f1a41_Method">
    <vt:lpwstr>Standard</vt:lpwstr>
  </property>
  <property fmtid="{D5CDD505-2E9C-101B-9397-08002B2CF9AE}" pid="7" name="MSIP_Label_9396317e-03ca-4ddd-bc6f-adf29e7f1a41_Name">
    <vt:lpwstr>9396317e-03ca-4ddd-bc6f-adf29e7f1a41</vt:lpwstr>
  </property>
  <property fmtid="{D5CDD505-2E9C-101B-9397-08002B2CF9AE}" pid="8" name="MSIP_Label_9396317e-03ca-4ddd-bc6f-adf29e7f1a41_SiteId">
    <vt:lpwstr>62366534-1ec3-4962-8869-9b5535279d0b</vt:lpwstr>
  </property>
  <property fmtid="{D5CDD505-2E9C-101B-9397-08002B2CF9AE}" pid="9" name="MSIP_Label_9396317e-03ca-4ddd-bc6f-adf29e7f1a41_ContentBits">
    <vt:lpwstr>0</vt:lpwstr>
  </property>
</Properties>
</file>