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olvi_meinseth_idrettsforbundet_no/Documents/Herefoss/"/>
    </mc:Choice>
  </mc:AlternateContent>
  <xr:revisionPtr revIDLastSave="287" documentId="8_{625530A8-EEFF-460A-AAC7-D418C18B19E9}" xr6:coauthVersionLast="47" xr6:coauthVersionMax="47" xr10:uidLastSave="{7C728F14-A956-4A9B-A0B0-77505611ACB8}"/>
  <bookViews>
    <workbookView xWindow="-110" yWindow="-110" windowWidth="19420" windowHeight="10300" activeTab="1" xr2:uid="{00000000-000D-0000-FFFF-FFFF00000000}"/>
  </bookViews>
  <sheets>
    <sheet name="Resultat" sheetId="12" r:id="rId1"/>
    <sheet name="Balanse" sheetId="2" r:id="rId2"/>
    <sheet name="Hovedlag" sheetId="1" r:id="rId3"/>
    <sheet name="Treningslokale" sheetId="13" r:id="rId4"/>
    <sheet name="Fotball" sheetId="15" r:id="rId5"/>
    <sheet name="Friidrett - Ski" sheetId="14" r:id="rId6"/>
    <sheet name="Svømming" sheetId="17" r:id="rId7"/>
    <sheet name="Kolåsbu" sheetId="19" r:id="rId8"/>
    <sheet name="Firsbeegolf" sheetId="18" r:id="rId9"/>
    <sheet name="Trial" sheetId="3" r:id="rId10"/>
    <sheet name="Bank 2880.22.48123" sheetId="7" r:id="rId11"/>
    <sheet name="Bank 2880.15.62053" sheetId="8" r:id="rId12"/>
    <sheet name="Bank 2880.16.05011" sheetId="9" r:id="rId13"/>
  </sheets>
  <definedNames>
    <definedName name="_xlnm.Print_Area" localSheetId="1">Balanse!$A$1:$D$32</definedName>
    <definedName name="_xlnm.Print_Area" localSheetId="8">Firsbeegolf!$A$1:$C$87</definedName>
    <definedName name="_xlnm.Print_Area" localSheetId="4">Fotball!$A$1:$C$87</definedName>
    <definedName name="_xlnm.Print_Area" localSheetId="5">'Friidrett - Ski'!$A$1:$C$87</definedName>
    <definedName name="_xlnm.Print_Area" localSheetId="2">Hovedlag!$A$1:$C$87</definedName>
    <definedName name="_xlnm.Print_Area" localSheetId="7">Kolåsbu!$A$1:$C$87</definedName>
    <definedName name="_xlnm.Print_Area" localSheetId="0">Resultat!$A$1:$C$86</definedName>
    <definedName name="_xlnm.Print_Area" localSheetId="6">Svømming!$A$1:$C$87</definedName>
    <definedName name="_xlnm.Print_Area" localSheetId="3">Treningslokale!$A$1:$C$87</definedName>
    <definedName name="_xlnm.Print_Area" localSheetId="9">Trial!$A$1:$C$80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5" i="12" l="1"/>
  <c r="C68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32" i="12"/>
  <c r="D45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32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10" i="12"/>
  <c r="D10" i="12"/>
  <c r="D82" i="19"/>
  <c r="C82" i="19"/>
  <c r="D77" i="19"/>
  <c r="C77" i="19"/>
  <c r="D68" i="19"/>
  <c r="C68" i="19"/>
  <c r="D28" i="19"/>
  <c r="D71" i="19" s="1"/>
  <c r="D86" i="19" s="1"/>
  <c r="C28" i="19"/>
  <c r="D82" i="18"/>
  <c r="C82" i="18"/>
  <c r="D77" i="18"/>
  <c r="C77" i="18"/>
  <c r="D68" i="18"/>
  <c r="C68" i="18"/>
  <c r="D28" i="18"/>
  <c r="C28" i="18"/>
  <c r="C79" i="12"/>
  <c r="C24" i="2"/>
  <c r="D71" i="18" l="1"/>
  <c r="D75" i="12" s="1"/>
  <c r="D86" i="18"/>
  <c r="C71" i="18"/>
  <c r="C86" i="18" s="1"/>
  <c r="C71" i="19"/>
  <c r="C86" i="19" s="1"/>
  <c r="D80" i="12"/>
  <c r="D79" i="12"/>
  <c r="C30" i="2"/>
  <c r="C32" i="2" s="1"/>
  <c r="C27" i="2"/>
  <c r="D15" i="2" l="1"/>
  <c r="C80" i="12"/>
  <c r="D82" i="17"/>
  <c r="C82" i="17"/>
  <c r="D77" i="17"/>
  <c r="C77" i="17"/>
  <c r="D68" i="17"/>
  <c r="C68" i="17"/>
  <c r="D28" i="17"/>
  <c r="C28" i="17"/>
  <c r="D82" i="15"/>
  <c r="C82" i="15"/>
  <c r="D77" i="15"/>
  <c r="C77" i="15"/>
  <c r="D68" i="15"/>
  <c r="C68" i="15"/>
  <c r="D28" i="15"/>
  <c r="C28" i="15"/>
  <c r="D82" i="14"/>
  <c r="C82" i="14"/>
  <c r="D77" i="14"/>
  <c r="C77" i="14"/>
  <c r="D68" i="14"/>
  <c r="C68" i="14"/>
  <c r="D28" i="14"/>
  <c r="C28" i="14"/>
  <c r="D82" i="13"/>
  <c r="C82" i="13"/>
  <c r="D77" i="13"/>
  <c r="C77" i="13"/>
  <c r="D68" i="13"/>
  <c r="C68" i="13"/>
  <c r="D28" i="13"/>
  <c r="C28" i="13"/>
  <c r="E22" i="2"/>
  <c r="C71" i="17" l="1"/>
  <c r="C86" i="17" s="1"/>
  <c r="C71" i="14"/>
  <c r="C86" i="14" s="1"/>
  <c r="C71" i="15"/>
  <c r="C86" i="15" s="1"/>
  <c r="C71" i="13"/>
  <c r="C86" i="13" s="1"/>
  <c r="D71" i="17"/>
  <c r="D86" i="17" s="1"/>
  <c r="D71" i="14"/>
  <c r="D86" i="14" s="1"/>
  <c r="D71" i="15"/>
  <c r="D86" i="15" s="1"/>
  <c r="D71" i="13"/>
  <c r="D86" i="13" s="1"/>
  <c r="D27" i="2"/>
  <c r="D30" i="2" s="1"/>
  <c r="C15" i="2"/>
  <c r="D82" i="12"/>
  <c r="D82" i="3"/>
  <c r="C82" i="3"/>
  <c r="D82" i="1"/>
  <c r="C82" i="1"/>
  <c r="D77" i="3"/>
  <c r="D68" i="3"/>
  <c r="D28" i="3"/>
  <c r="D77" i="1"/>
  <c r="D68" i="1"/>
  <c r="D28" i="1"/>
  <c r="D77" i="12"/>
  <c r="D68" i="12" l="1"/>
  <c r="D71" i="3"/>
  <c r="D86" i="3" s="1"/>
  <c r="D71" i="1"/>
  <c r="D86" i="1" s="1"/>
  <c r="D28" i="12"/>
  <c r="D71" i="12" l="1"/>
  <c r="D86" i="12" l="1"/>
  <c r="C68" i="3"/>
  <c r="C28" i="3"/>
  <c r="C68" i="1"/>
  <c r="C82" i="12"/>
  <c r="C77" i="3" l="1"/>
  <c r="C77" i="1"/>
  <c r="C28" i="1"/>
  <c r="C71" i="1" l="1"/>
  <c r="C86" i="1" s="1"/>
  <c r="C28" i="12"/>
  <c r="C71" i="12" s="1"/>
  <c r="C71" i="3"/>
  <c r="C86" i="3" s="1"/>
  <c r="C77" i="12"/>
  <c r="C86" i="12" l="1"/>
  <c r="F29" i="9" l="1"/>
  <c r="F18" i="9"/>
  <c r="F43" i="9" s="1"/>
  <c r="F29" i="8"/>
  <c r="F18" i="8"/>
  <c r="F28" i="7"/>
  <c r="F18" i="7"/>
  <c r="F42" i="7" s="1"/>
  <c r="F43" i="8" l="1"/>
  <c r="E24" i="2"/>
  <c r="D24" i="2" s="1"/>
  <c r="D32" i="2" s="1"/>
</calcChain>
</file>

<file path=xl/sharedStrings.xml><?xml version="1.0" encoding="utf-8"?>
<sst xmlns="http://schemas.openxmlformats.org/spreadsheetml/2006/main" count="704" uniqueCount="108">
  <si>
    <t>KtoNr</t>
  </si>
  <si>
    <t>KontoNavn</t>
  </si>
  <si>
    <t xml:space="preserve">Kontosum        </t>
  </si>
  <si>
    <t>RESULTATREGNSKAP</t>
  </si>
  <si>
    <t>Momskompensasjon</t>
  </si>
  <si>
    <t>Sum DriftsInntekter</t>
  </si>
  <si>
    <t>DriftsKostnader</t>
  </si>
  <si>
    <t>Sum DriftsKostnader</t>
  </si>
  <si>
    <t>DRIFTSRESULTAT</t>
  </si>
  <si>
    <t>Finansposter</t>
  </si>
  <si>
    <t>Renteinntekter</t>
  </si>
  <si>
    <t>Sum finansinntekter</t>
  </si>
  <si>
    <t>Purregebyr leverandører</t>
  </si>
  <si>
    <t>Sum finansutgifter</t>
  </si>
  <si>
    <t>ÅRSRESULTAT</t>
  </si>
  <si>
    <t>BALANSE</t>
  </si>
  <si>
    <t>EIENDELER</t>
  </si>
  <si>
    <t>EGENKAPITAL OG GJELD</t>
  </si>
  <si>
    <t>Egenkapital</t>
  </si>
  <si>
    <t>Annen egenkapital</t>
  </si>
  <si>
    <t>Sum Egenkapital</t>
  </si>
  <si>
    <t>SUM EGENKAPITAL OG GJELD</t>
  </si>
  <si>
    <t>Forsikringspremie</t>
  </si>
  <si>
    <t xml:space="preserve">                     EIENDELER</t>
  </si>
  <si>
    <t>Saldo iflg. Hovedbok</t>
  </si>
  <si>
    <t>Ikke bokført hos bank:</t>
  </si>
  <si>
    <t>Ikke bokført hos oss:</t>
  </si>
  <si>
    <t>Saldo iflg bankutskrift</t>
  </si>
  <si>
    <t>Diff</t>
  </si>
  <si>
    <t>Dugnadsinntekter</t>
  </si>
  <si>
    <t>Kontorrekvisita</t>
  </si>
  <si>
    <t>Årsresultat</t>
  </si>
  <si>
    <t>Driftsinntekter</t>
  </si>
  <si>
    <t>Sølvi</t>
  </si>
  <si>
    <t>Sponsorinntekter</t>
  </si>
  <si>
    <t>Kiosksalg</t>
  </si>
  <si>
    <t>Offentlige tilskudd</t>
  </si>
  <si>
    <t>Norsk Tipping</t>
  </si>
  <si>
    <t>Leieinntekt garasje</t>
  </si>
  <si>
    <t>Kursinntekter</t>
  </si>
  <si>
    <t>Medlemskontingent</t>
  </si>
  <si>
    <t>Sykkelutleie</t>
  </si>
  <si>
    <t>Tilskudd og gaver</t>
  </si>
  <si>
    <t>Overført fra hovedlaget</t>
  </si>
  <si>
    <t>Div. inntekter</t>
  </si>
  <si>
    <t>Jubileumsbok støtte og salg</t>
  </si>
  <si>
    <t>Jubileumsfest</t>
  </si>
  <si>
    <t>Varekjøp kiosk</t>
  </si>
  <si>
    <t>Leie Lokaler</t>
  </si>
  <si>
    <t>Lys,varme</t>
  </si>
  <si>
    <t>Klubblokale</t>
  </si>
  <si>
    <t>Leie treningsutstyr</t>
  </si>
  <si>
    <t>Sykler,utstyr,matriell</t>
  </si>
  <si>
    <t>Rep./vedlikehold av trialbane</t>
  </si>
  <si>
    <t>Rep./vedlikehold av bygg</t>
  </si>
  <si>
    <t>Rep./vedlikehold anlegg</t>
  </si>
  <si>
    <t>Rep./vedlikehold utstyr</t>
  </si>
  <si>
    <t>Møte,kurs,oppdateringer o.l.</t>
  </si>
  <si>
    <t>Jubileumsbok</t>
  </si>
  <si>
    <t>Telefon,internett</t>
  </si>
  <si>
    <t>Porto</t>
  </si>
  <si>
    <t>Drivstoff</t>
  </si>
  <si>
    <t>Reklame/annonse</t>
  </si>
  <si>
    <t>Kontingenter/ aktivitet</t>
  </si>
  <si>
    <t>Kontingent Norges motorsportforening</t>
  </si>
  <si>
    <t>Gaver/premier</t>
  </si>
  <si>
    <t>Overføring til trialgruppa</t>
  </si>
  <si>
    <t>Bank og kortgebyr</t>
  </si>
  <si>
    <t>Diverse kostnader</t>
  </si>
  <si>
    <t>Hovedlag</t>
  </si>
  <si>
    <t>Trial</t>
  </si>
  <si>
    <t>Aksjer Herefoss Eiendom AS</t>
  </si>
  <si>
    <t>Bank 2800.15.62053</t>
  </si>
  <si>
    <t>Kontosum</t>
  </si>
  <si>
    <t>Salg av brukte klubbsykler</t>
  </si>
  <si>
    <t>Regnskapshonorar</t>
  </si>
  <si>
    <t>Bank 2880.22.48123</t>
  </si>
  <si>
    <t>Egenandeler</t>
  </si>
  <si>
    <t>Dugnadsvarer</t>
  </si>
  <si>
    <t>Rentekostnader</t>
  </si>
  <si>
    <t>Kunstgressbane</t>
  </si>
  <si>
    <t>Anleggsmidler</t>
  </si>
  <si>
    <t>Omløpsmidler</t>
  </si>
  <si>
    <t>Bankkonto prosjekt kunstgress</t>
  </si>
  <si>
    <t>Kortsiktig lån kunstgress</t>
  </si>
  <si>
    <t>Sum lån</t>
  </si>
  <si>
    <t>Treningslokale</t>
  </si>
  <si>
    <t>Fotball</t>
  </si>
  <si>
    <t>Friidrett/ski</t>
  </si>
  <si>
    <t>Svømming</t>
  </si>
  <si>
    <t>Dommerutgifter</t>
  </si>
  <si>
    <t>Ikke reskontroført leverandørgjeld</t>
  </si>
  <si>
    <t>Sum gjeld</t>
  </si>
  <si>
    <t>Bingomidler</t>
  </si>
  <si>
    <t>Avskrivning kunstgressbane</t>
  </si>
  <si>
    <t>Renhold</t>
  </si>
  <si>
    <t>Belysning idrettsanlegg</t>
  </si>
  <si>
    <t>Datakostnad</t>
  </si>
  <si>
    <t>2024</t>
  </si>
  <si>
    <t>Honorar</t>
  </si>
  <si>
    <t>Klubbtøy</t>
  </si>
  <si>
    <t>Herefoss IL 2025</t>
  </si>
  <si>
    <t>BANKAVSTEMMING PR. 31/12/2025</t>
  </si>
  <si>
    <t>2025</t>
  </si>
  <si>
    <t>Kolåsbu</t>
  </si>
  <si>
    <t>Frisbeegolf</t>
  </si>
  <si>
    <t>Frisbee bane</t>
  </si>
  <si>
    <t>Frisbeebane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</si>
</sst>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3" fillId="0" borderId="0" xfId="0" applyNumberFormat="1" applyFont="1"/>
    <xf numFmtId="3" fontId="7" fillId="0" borderId="0" xfId="0" applyNumberFormat="1" applyFont="1"/>
    <xf numFmtId="3" fontId="7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" fillId="0" borderId="0" xfId="0" applyNumberFormat="1" applyFont="1"/>
    <xf numFmtId="1" fontId="2" fillId="0" borderId="0" xfId="0" applyNumberFormat="1" applyFont="1"/>
    <xf numFmtId="3" fontId="4" fillId="0" borderId="0" xfId="0" applyNumberFormat="1" applyFont="1"/>
    <xf numFmtId="1" fontId="4" fillId="0" borderId="0" xfId="0" applyNumberFormat="1" applyFont="1"/>
    <xf numFmtId="1" fontId="3" fillId="0" borderId="0" xfId="0" applyNumberFormat="1" applyFont="1"/>
    <xf numFmtId="1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vertical="center" wrapText="1"/>
    </xf>
    <xf numFmtId="1" fontId="3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vertical="center" wrapText="1"/>
    </xf>
    <xf numFmtId="0" fontId="11" fillId="0" borderId="0" xfId="0" applyFont="1"/>
    <xf numFmtId="2" fontId="0" fillId="0" borderId="0" xfId="0" applyNumberFormat="1"/>
    <xf numFmtId="0" fontId="10" fillId="0" borderId="0" xfId="0" applyFont="1"/>
    <xf numFmtId="4" fontId="0" fillId="0" borderId="0" xfId="0" applyNumberFormat="1"/>
    <xf numFmtId="0" fontId="12" fillId="0" borderId="0" xfId="0" applyFont="1"/>
    <xf numFmtId="16" fontId="0" fillId="0" borderId="0" xfId="0" applyNumberFormat="1"/>
    <xf numFmtId="0" fontId="0" fillId="0" borderId="0" xfId="0" applyAlignment="1">
      <alignment horizontal="center"/>
    </xf>
    <xf numFmtId="4" fontId="0" fillId="0" borderId="2" xfId="0" applyNumberFormat="1" applyBorder="1"/>
    <xf numFmtId="4" fontId="0" fillId="0" borderId="3" xfId="0" applyNumberFormat="1" applyBorder="1"/>
    <xf numFmtId="14" fontId="0" fillId="0" borderId="0" xfId="0" applyNumberForma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13" fillId="0" borderId="0" xfId="0" applyFont="1" applyAlignment="1">
      <alignment horizontal="right" vertical="center" wrapText="1"/>
    </xf>
    <xf numFmtId="3" fontId="14" fillId="0" borderId="0" xfId="0" applyNumberFormat="1" applyFont="1"/>
    <xf numFmtId="3" fontId="17" fillId="0" borderId="0" xfId="0" applyNumberFormat="1" applyFont="1"/>
    <xf numFmtId="3" fontId="3" fillId="0" borderId="0" xfId="0" applyNumberFormat="1" applyFont="1" applyAlignment="1">
      <alignment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3" fontId="20" fillId="0" borderId="0" xfId="0" applyNumberFormat="1" applyFont="1" applyAlignment="1">
      <alignment vertical="center" wrapText="1"/>
    </xf>
    <xf numFmtId="3" fontId="20" fillId="0" borderId="0" xfId="0" applyNumberFormat="1" applyFont="1"/>
    <xf numFmtId="0" fontId="18" fillId="0" borderId="0" xfId="0" applyFont="1" applyAlignment="1">
      <alignment vertical="center" wrapText="1"/>
    </xf>
    <xf numFmtId="3" fontId="23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3" fontId="23" fillId="0" borderId="0" xfId="0" applyNumberFormat="1" applyFont="1"/>
    <xf numFmtId="0" fontId="23" fillId="0" borderId="0" xfId="0" applyFont="1" applyAlignment="1">
      <alignment vertical="center" wrapText="1"/>
    </xf>
    <xf numFmtId="2" fontId="20" fillId="0" borderId="0" xfId="0" applyNumberFormat="1" applyFont="1"/>
    <xf numFmtId="0" fontId="24" fillId="0" borderId="0" xfId="0" applyFont="1"/>
    <xf numFmtId="3" fontId="25" fillId="0" borderId="0" xfId="0" applyNumberFormat="1" applyFont="1"/>
    <xf numFmtId="3" fontId="24" fillId="0" borderId="0" xfId="0" applyNumberFormat="1" applyFont="1"/>
    <xf numFmtId="0" fontId="5" fillId="0" borderId="2" xfId="0" applyFont="1" applyBorder="1" applyAlignment="1">
      <alignment horizontal="right"/>
    </xf>
    <xf numFmtId="0" fontId="26" fillId="0" borderId="0" xfId="0" applyFont="1"/>
    <xf numFmtId="0" fontId="5" fillId="0" borderId="1" xfId="0" applyFont="1" applyBorder="1" applyAlignment="1">
      <alignment horizontal="right"/>
    </xf>
    <xf numFmtId="3" fontId="2" fillId="0" borderId="2" xfId="0" applyNumberFormat="1" applyFont="1" applyBorder="1"/>
    <xf numFmtId="4" fontId="20" fillId="0" borderId="0" xfId="0" applyNumberFormat="1" applyFont="1"/>
    <xf numFmtId="3" fontId="5" fillId="0" borderId="1" xfId="0" applyNumberFormat="1" applyFont="1" applyBorder="1" applyAlignment="1">
      <alignment horizontal="right"/>
    </xf>
    <xf numFmtId="3" fontId="1" fillId="0" borderId="0" xfId="0" applyNumberFormat="1" applyFont="1"/>
    <xf numFmtId="3" fontId="5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3" fontId="18" fillId="0" borderId="0" xfId="0" applyNumberFormat="1" applyFont="1"/>
    <xf numFmtId="3" fontId="21" fillId="0" borderId="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vertical="center" wrapText="1"/>
    </xf>
    <xf numFmtId="3" fontId="18" fillId="0" borderId="0" xfId="0" applyNumberFormat="1" applyFont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3" fontId="26" fillId="0" borderId="1" xfId="0" quotePrefix="1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vertical="center" wrapText="1"/>
    </xf>
    <xf numFmtId="4" fontId="1" fillId="0" borderId="0" xfId="0" applyNumberFormat="1" applyFont="1"/>
    <xf numFmtId="4" fontId="5" fillId="0" borderId="1" xfId="0" applyNumberFormat="1" applyFont="1" applyBorder="1" applyAlignment="1">
      <alignment horizontal="right" vertical="center" wrapText="1"/>
    </xf>
    <xf numFmtId="4" fontId="17" fillId="0" borderId="0" xfId="0" applyNumberFormat="1" applyFont="1" applyAlignment="1">
      <alignment horizontal="right" vertical="center" wrapText="1"/>
    </xf>
    <xf numFmtId="4" fontId="14" fillId="0" borderId="0" xfId="0" applyNumberFormat="1" applyFont="1"/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6" fillId="2" borderId="1" xfId="0" quotePrefix="1" applyNumberFormat="1" applyFont="1" applyFill="1" applyBorder="1" applyAlignment="1">
      <alignment horizontal="right" vertical="center" wrapText="1"/>
    </xf>
    <xf numFmtId="0" fontId="2" fillId="0" borderId="0" xfId="0" quotePrefix="1" applyFont="1" applyFill="1" applyAlignment="1">
      <alignment horizontal="right" vertical="center" wrapText="1"/>
    </xf>
    <xf numFmtId="0" fontId="18" fillId="0" borderId="0" xfId="0" applyFont="1" applyFill="1" applyAlignment="1">
      <alignment horizontal="right" vertical="center" wrapText="1"/>
    </xf>
    <xf numFmtId="3" fontId="2" fillId="0" borderId="0" xfId="0" quotePrefix="1" applyNumberFormat="1" applyFont="1" applyFill="1" applyAlignment="1">
      <alignment horizontal="right" vertical="center" wrapText="1"/>
    </xf>
    <xf numFmtId="3" fontId="18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horizontal="right" vertical="center" wrapText="1"/>
    </xf>
    <xf numFmtId="4" fontId="2" fillId="0" borderId="0" xfId="0" quotePrefix="1" applyNumberFormat="1" applyFont="1" applyFill="1" applyAlignment="1">
      <alignment horizontal="right" vertical="center" wrapText="1"/>
    </xf>
    <xf numFmtId="4" fontId="2" fillId="0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opLeftCell="A73" workbookViewId="0">
      <selection activeCell="C75" sqref="C75"/>
    </sheetView>
  </sheetViews>
  <sheetFormatPr baseColWidth="10" defaultColWidth="7.7265625" defaultRowHeight="13" x14ac:dyDescent="0.3"/>
  <cols>
    <col min="1" max="1" width="7.7265625" style="49"/>
    <col min="2" max="2" width="30.81640625" style="49" bestFit="1" customWidth="1"/>
    <col min="3" max="3" width="11.36328125" style="54" bestFit="1" customWidth="1"/>
    <col min="4" max="4" width="10" style="49" customWidth="1"/>
    <col min="5" max="12" width="7.7265625" style="49"/>
    <col min="13" max="13" width="9.453125" style="60" bestFit="1" customWidth="1"/>
    <col min="14" max="14" width="7.7265625" style="49"/>
    <col min="15" max="15" width="9.453125" style="60" bestFit="1" customWidth="1"/>
    <col min="16" max="16" width="9.453125" style="49" bestFit="1" customWidth="1"/>
    <col min="17" max="16384" width="7.7265625" style="49"/>
  </cols>
  <sheetData>
    <row r="1" spans="1:6" ht="18.5" x14ac:dyDescent="0.45">
      <c r="A1" s="1" t="s">
        <v>101</v>
      </c>
      <c r="B1" s="47"/>
      <c r="C1" s="78"/>
      <c r="D1" s="48"/>
    </row>
    <row r="3" spans="1:6" ht="13.5" thickBot="1" x14ac:dyDescent="0.35">
      <c r="A3" s="50" t="s">
        <v>0</v>
      </c>
      <c r="B3" s="50" t="s">
        <v>1</v>
      </c>
      <c r="C3" s="79" t="s">
        <v>2</v>
      </c>
      <c r="D3" s="64" t="s">
        <v>73</v>
      </c>
    </row>
    <row r="4" spans="1:6" x14ac:dyDescent="0.3">
      <c r="A4" s="51"/>
      <c r="B4" s="51"/>
      <c r="C4" s="80"/>
    </row>
    <row r="5" spans="1:6" ht="12.75" customHeight="1" x14ac:dyDescent="0.3">
      <c r="A5" s="89" t="s">
        <v>3</v>
      </c>
      <c r="B5" s="89"/>
      <c r="C5" s="81"/>
    </row>
    <row r="6" spans="1:6" x14ac:dyDescent="0.3">
      <c r="A6" s="52"/>
      <c r="B6" s="52"/>
      <c r="C6" s="53"/>
    </row>
    <row r="7" spans="1:6" x14ac:dyDescent="0.3">
      <c r="A7" s="90"/>
      <c r="B7" s="89" t="s">
        <v>32</v>
      </c>
      <c r="C7" s="101" t="s">
        <v>103</v>
      </c>
      <c r="D7" s="99" t="s">
        <v>98</v>
      </c>
    </row>
    <row r="8" spans="1:6" x14ac:dyDescent="0.3">
      <c r="A8" s="90"/>
      <c r="B8" s="89"/>
      <c r="C8" s="102"/>
      <c r="D8" s="100"/>
    </row>
    <row r="9" spans="1:6" x14ac:dyDescent="0.3">
      <c r="A9" s="51"/>
      <c r="B9" s="51"/>
      <c r="C9" s="80"/>
      <c r="D9" s="54"/>
    </row>
    <row r="10" spans="1:6" ht="14" x14ac:dyDescent="0.3">
      <c r="A10" s="52">
        <v>3020</v>
      </c>
      <c r="B10" s="49" t="s">
        <v>34</v>
      </c>
      <c r="C10" s="54">
        <f>+Hovedlag!C10+Trial!C10+Treningslokale!C10+Fotball!C10+'Friidrett - Ski'!C10+Svømming!C10+Kolåsbu!C10+Firsbeegolf!C10</f>
        <v>56000</v>
      </c>
      <c r="D10" s="54">
        <f>+Hovedlag!D10+Trial!D10+Treningslokale!D10+Fotball!D10+'Friidrett - Ski'!D10+Svømming!D10+Kolåsbu!D10+Firsbeegolf!D10</f>
        <v>56000</v>
      </c>
      <c r="E10" s="62"/>
      <c r="F10" s="68"/>
    </row>
    <row r="11" spans="1:6" x14ac:dyDescent="0.3">
      <c r="A11" s="52">
        <v>3180</v>
      </c>
      <c r="B11" s="49" t="s">
        <v>35</v>
      </c>
      <c r="C11" s="54">
        <f>+Hovedlag!C11+Trial!C11+Treningslokale!C11+Fotball!C11+'Friidrett - Ski'!C11+Svømming!C11+Kolåsbu!C11+Firsbeegolf!C11</f>
        <v>0</v>
      </c>
      <c r="D11" s="54">
        <f>+Hovedlag!D11+Trial!D11+Treningslokale!D11+Fotball!D11+'Friidrett - Ski'!D11+Svømming!D11+Kolåsbu!D11+Firsbeegolf!D11</f>
        <v>0</v>
      </c>
      <c r="E11" s="54"/>
      <c r="F11" s="68"/>
    </row>
    <row r="12" spans="1:6" x14ac:dyDescent="0.3">
      <c r="A12" s="52">
        <v>3210</v>
      </c>
      <c r="B12" s="49" t="s">
        <v>29</v>
      </c>
      <c r="C12" s="54">
        <f>+Hovedlag!C12+Trial!C12+Treningslokale!C12+Fotball!C12+'Friidrett - Ski'!C12+Svømming!C12+Kolåsbu!C12+Firsbeegolf!C12</f>
        <v>0</v>
      </c>
      <c r="D12" s="54">
        <f>+Hovedlag!D12+Trial!D12+Treningslokale!D12+Fotball!D12+'Friidrett - Ski'!D12+Svømming!D12+Kolåsbu!D12+Firsbeegolf!D12</f>
        <v>0</v>
      </c>
      <c r="E12" s="54"/>
      <c r="F12" s="68"/>
    </row>
    <row r="13" spans="1:6" x14ac:dyDescent="0.3">
      <c r="A13" s="52">
        <v>3400</v>
      </c>
      <c r="B13" s="49" t="s">
        <v>36</v>
      </c>
      <c r="C13" s="54">
        <f>+Hovedlag!C13+Trial!C13+Treningslokale!C13+Fotball!C13+'Friidrett - Ski'!C13+Svømming!C13+Kolåsbu!C13+Firsbeegolf!C13</f>
        <v>216152</v>
      </c>
      <c r="D13" s="54">
        <f>+Hovedlag!D13+Trial!D13+Treningslokale!D13+Fotball!D13+'Friidrett - Ski'!D13+Svømming!D13+Kolåsbu!D13+Firsbeegolf!D13</f>
        <v>274061</v>
      </c>
      <c r="E13" s="54"/>
      <c r="F13" s="68"/>
    </row>
    <row r="14" spans="1:6" x14ac:dyDescent="0.3">
      <c r="A14" s="52">
        <v>3401</v>
      </c>
      <c r="B14" s="49" t="s">
        <v>4</v>
      </c>
      <c r="C14" s="54">
        <f>+Hovedlag!C14+Trial!C14+Treningslokale!C14+Fotball!C14+'Friidrett - Ski'!C14+Svømming!C14+Kolåsbu!C14+Firsbeegolf!C14</f>
        <v>25589.54</v>
      </c>
      <c r="D14" s="54">
        <f>+Hovedlag!D14+Trial!D14+Treningslokale!D14+Fotball!D14+'Friidrett - Ski'!D14+Svømming!D14+Kolåsbu!D14+Firsbeegolf!D14</f>
        <v>39162.51</v>
      </c>
      <c r="E14" s="54"/>
      <c r="F14" s="68"/>
    </row>
    <row r="15" spans="1:6" x14ac:dyDescent="0.3">
      <c r="A15" s="52">
        <v>3420</v>
      </c>
      <c r="B15" s="49" t="s">
        <v>37</v>
      </c>
      <c r="C15" s="54">
        <f>+Hovedlag!C15+Trial!C15+Treningslokale!C15+Fotball!C15+'Friidrett - Ski'!C15+Svømming!C15+Kolåsbu!C15+Firsbeegolf!C15</f>
        <v>45181.8</v>
      </c>
      <c r="D15" s="54">
        <f>+Hovedlag!D15+Trial!D15+Treningslokale!D15+Fotball!D15+'Friidrett - Ski'!D15+Svømming!D15+Kolåsbu!D15+Firsbeegolf!D15</f>
        <v>45962.54</v>
      </c>
      <c r="E15" s="54"/>
      <c r="F15" s="68"/>
    </row>
    <row r="16" spans="1:6" x14ac:dyDescent="0.3">
      <c r="A16" s="52">
        <v>3421</v>
      </c>
      <c r="B16" s="3" t="s">
        <v>93</v>
      </c>
      <c r="C16" s="54">
        <f>+Hovedlag!C16+Trial!C16+Treningslokale!C16+Fotball!C16+'Friidrett - Ski'!C16+Svømming!C16+Kolåsbu!C16+Firsbeegolf!C16</f>
        <v>0</v>
      </c>
      <c r="D16" s="54">
        <f>+Hovedlag!D16+Trial!D16+Treningslokale!D16+Fotball!D16+'Friidrett - Ski'!D16+Svømming!D16+Kolåsbu!D16+Firsbeegolf!D16</f>
        <v>0</v>
      </c>
      <c r="E16" s="54"/>
      <c r="F16" s="68"/>
    </row>
    <row r="17" spans="1:6" x14ac:dyDescent="0.3">
      <c r="A17" s="52">
        <v>3600</v>
      </c>
      <c r="B17" s="49" t="s">
        <v>38</v>
      </c>
      <c r="C17" s="54">
        <f>+Hovedlag!C17+Trial!C17+Treningslokale!C17+Fotball!C17+'Friidrett - Ski'!C17+Svømming!C17+Kolåsbu!C17+Firsbeegolf!C17</f>
        <v>35000</v>
      </c>
      <c r="D17" s="54">
        <f>+Hovedlag!D17+Trial!D17+Treningslokale!D17+Fotball!D17+'Friidrett - Ski'!D17+Svømming!D17+Kolåsbu!D17+Firsbeegolf!D17</f>
        <v>40000</v>
      </c>
      <c r="E17" s="54"/>
      <c r="F17" s="68"/>
    </row>
    <row r="18" spans="1:6" x14ac:dyDescent="0.3">
      <c r="A18" s="52">
        <v>3910</v>
      </c>
      <c r="B18" s="49" t="s">
        <v>39</v>
      </c>
      <c r="C18" s="54">
        <f>+Hovedlag!C18+Trial!C18+Treningslokale!C18+Fotball!C18+'Friidrett - Ski'!C18+Svømming!C18+Kolåsbu!C18+Firsbeegolf!C18</f>
        <v>18070.060000000001</v>
      </c>
      <c r="D18" s="54">
        <f>+Hovedlag!D18+Trial!D18+Treningslokale!D18+Fotball!D18+'Friidrett - Ski'!D18+Svømming!D18+Kolåsbu!D18+Firsbeegolf!D18</f>
        <v>19857.75</v>
      </c>
      <c r="E18" s="54"/>
      <c r="F18" s="68"/>
    </row>
    <row r="19" spans="1:6" x14ac:dyDescent="0.3">
      <c r="A19" s="52">
        <v>3920</v>
      </c>
      <c r="B19" s="49" t="s">
        <v>40</v>
      </c>
      <c r="C19" s="54">
        <f>+Hovedlag!C19+Trial!C19+Treningslokale!C19+Fotball!C19+'Friidrett - Ski'!C19+Svømming!C19+Kolåsbu!C19+Firsbeegolf!C19</f>
        <v>37084.14</v>
      </c>
      <c r="D19" s="54">
        <f>+Hovedlag!D19+Trial!D19+Treningslokale!D19+Fotball!D19+'Friidrett - Ski'!D19+Svømming!D19+Kolåsbu!D19+Firsbeegolf!D19</f>
        <v>32380.89</v>
      </c>
      <c r="E19" s="54"/>
      <c r="F19" s="68"/>
    </row>
    <row r="20" spans="1:6" x14ac:dyDescent="0.3">
      <c r="A20" s="52">
        <v>3940</v>
      </c>
      <c r="B20" s="3" t="s">
        <v>77</v>
      </c>
      <c r="C20" s="54">
        <f>+Hovedlag!C20+Trial!C20+Treningslokale!C20+Fotball!C20+'Friidrett - Ski'!C20+Svømming!C20+Kolåsbu!C20+Firsbeegolf!C20</f>
        <v>0</v>
      </c>
      <c r="D20" s="54">
        <f>+Hovedlag!D20+Trial!D20+Treningslokale!D20+Fotball!D20+'Friidrett - Ski'!D20+Svømming!D20+Kolåsbu!D20+Firsbeegolf!D20</f>
        <v>0</v>
      </c>
      <c r="E20" s="54"/>
      <c r="F20" s="68"/>
    </row>
    <row r="21" spans="1:6" x14ac:dyDescent="0.3">
      <c r="A21" s="52">
        <v>3950</v>
      </c>
      <c r="B21" s="49" t="s">
        <v>41</v>
      </c>
      <c r="C21" s="54">
        <f>+Hovedlag!C21+Trial!C21+Treningslokale!C21+Fotball!C21+'Friidrett - Ski'!C21+Svømming!C21+Kolåsbu!C21+Firsbeegolf!C21</f>
        <v>10697.87</v>
      </c>
      <c r="D21" s="54">
        <f>+Hovedlag!D21+Trial!D21+Treningslokale!D21+Fotball!D21+'Friidrett - Ski'!D21+Svømming!D21+Kolåsbu!D21+Firsbeegolf!D21</f>
        <v>746.69</v>
      </c>
      <c r="E21" s="54"/>
      <c r="F21" s="68"/>
    </row>
    <row r="22" spans="1:6" x14ac:dyDescent="0.3">
      <c r="A22" s="52">
        <v>3980</v>
      </c>
      <c r="B22" s="49" t="s">
        <v>42</v>
      </c>
      <c r="C22" s="54">
        <f>+Hovedlag!C22+Trial!C22+Treningslokale!C22+Fotball!C22+'Friidrett - Ski'!C22+Svømming!C22+Kolåsbu!C22+Firsbeegolf!C22</f>
        <v>161906.99</v>
      </c>
      <c r="D22" s="54">
        <f>+Hovedlag!D22+Trial!D22+Treningslokale!D22+Fotball!D22+'Friidrett - Ski'!D22+Svømming!D22+Kolåsbu!D22+Firsbeegolf!D22</f>
        <v>217500</v>
      </c>
      <c r="E22" s="54"/>
      <c r="F22" s="68"/>
    </row>
    <row r="23" spans="1:6" x14ac:dyDescent="0.3">
      <c r="A23" s="52">
        <v>3981</v>
      </c>
      <c r="B23" s="49" t="s">
        <v>43</v>
      </c>
      <c r="C23" s="54">
        <f>+Hovedlag!C23+Trial!C23+Treningslokale!C23+Fotball!C23+'Friidrett - Ski'!C23+Svømming!C23+Kolåsbu!C23+Firsbeegolf!C23</f>
        <v>30000</v>
      </c>
      <c r="D23" s="54">
        <f>+Hovedlag!D23+Trial!D23+Treningslokale!D23+Fotball!D23+'Friidrett - Ski'!D23+Svømming!D23+Kolåsbu!D23+Firsbeegolf!D23</f>
        <v>30000</v>
      </c>
      <c r="E23" s="54"/>
      <c r="F23" s="68"/>
    </row>
    <row r="24" spans="1:6" x14ac:dyDescent="0.3">
      <c r="A24" s="52">
        <v>3990</v>
      </c>
      <c r="B24" s="49" t="s">
        <v>44</v>
      </c>
      <c r="C24" s="54">
        <f>+Hovedlag!C24+Trial!C24+Treningslokale!C24+Fotball!C24+'Friidrett - Ski'!C24+Svømming!C24+Kolåsbu!C24+Firsbeegolf!C24</f>
        <v>8838.4500000000007</v>
      </c>
      <c r="D24" s="54">
        <f>+Hovedlag!D24+Trial!D24+Treningslokale!D24+Fotball!D24+'Friidrett - Ski'!D24+Svømming!D24+Kolåsbu!D24+Firsbeegolf!D24</f>
        <v>38489.4</v>
      </c>
      <c r="E24" s="54"/>
      <c r="F24" s="68"/>
    </row>
    <row r="25" spans="1:6" x14ac:dyDescent="0.3">
      <c r="A25" s="52">
        <v>3991</v>
      </c>
      <c r="B25" s="49" t="s">
        <v>45</v>
      </c>
      <c r="C25" s="54">
        <f>+Hovedlag!C25+Trial!C25+Treningslokale!C25+Fotball!C25+'Friidrett - Ski'!C25+Svømming!C25+Kolåsbu!C25+Firsbeegolf!C25</f>
        <v>1765.5</v>
      </c>
      <c r="D25" s="54">
        <f>+Hovedlag!D25+Trial!D25+Treningslokale!D25+Fotball!D25+'Friidrett - Ski'!D25+Svømming!D25+Kolåsbu!D25+Firsbeegolf!D25</f>
        <v>1753.75</v>
      </c>
      <c r="E25" s="54"/>
      <c r="F25" s="68"/>
    </row>
    <row r="26" spans="1:6" x14ac:dyDescent="0.3">
      <c r="A26" s="52">
        <v>3992</v>
      </c>
      <c r="B26" s="3" t="s">
        <v>100</v>
      </c>
      <c r="C26" s="54">
        <f>+Hovedlag!C26+Trial!C26+Treningslokale!C26+Fotball!C26+'Friidrett - Ski'!C26+Svømming!C26+Kolåsbu!C26+Firsbeegolf!C26</f>
        <v>1072.3399999999999</v>
      </c>
      <c r="D26" s="54">
        <f>+Hovedlag!D26+Trial!D26+Treningslokale!D26+Fotball!D26+'Friidrett - Ski'!D26+Svømming!D26+Kolåsbu!D26+Firsbeegolf!D26</f>
        <v>1341</v>
      </c>
      <c r="E26" s="54"/>
      <c r="F26" s="68"/>
    </row>
    <row r="27" spans="1:6" x14ac:dyDescent="0.3">
      <c r="A27" s="38">
        <v>3993</v>
      </c>
      <c r="B27" s="38" t="s">
        <v>74</v>
      </c>
      <c r="C27" s="54">
        <f>+Hovedlag!C27+Trial!C27+Treningslokale!C27+Fotball!C27+'Friidrett - Ski'!C27+Svømming!C27+Kolåsbu!C27+Firsbeegolf!C27</f>
        <v>0</v>
      </c>
      <c r="D27" s="54">
        <f>+Hovedlag!D27+Trial!D27+Treningslokale!D27+Fotball!D27+'Friidrett - Ski'!D27+Svømming!D27+Kolåsbu!D27+Firsbeegolf!D27</f>
        <v>0</v>
      </c>
      <c r="F27" s="68"/>
    </row>
    <row r="28" spans="1:6" x14ac:dyDescent="0.3">
      <c r="A28" s="51"/>
      <c r="B28" s="55" t="s">
        <v>5</v>
      </c>
      <c r="C28" s="56">
        <f>SUM(C10:C27)</f>
        <v>647358.68999999983</v>
      </c>
      <c r="D28" s="56">
        <f>SUM(D10:D27)</f>
        <v>797255.53</v>
      </c>
    </row>
    <row r="29" spans="1:6" x14ac:dyDescent="0.3">
      <c r="A29" s="51"/>
      <c r="B29" s="51"/>
      <c r="C29" s="80"/>
      <c r="D29" s="54"/>
    </row>
    <row r="30" spans="1:6" x14ac:dyDescent="0.3">
      <c r="A30" s="51"/>
      <c r="B30" s="55" t="s">
        <v>6</v>
      </c>
      <c r="C30" s="81"/>
      <c r="D30" s="54"/>
    </row>
    <row r="31" spans="1:6" x14ac:dyDescent="0.3">
      <c r="A31" s="51"/>
      <c r="B31" s="51"/>
      <c r="C31" s="80"/>
      <c r="D31" s="54"/>
    </row>
    <row r="32" spans="1:6" x14ac:dyDescent="0.3">
      <c r="A32" s="52">
        <v>4180</v>
      </c>
      <c r="B32" s="49" t="s">
        <v>47</v>
      </c>
      <c r="C32" s="54">
        <f>+Hovedlag!C32+Trial!C32+Treningslokale!C32+Fotball!C32+'Friidrett - Ski'!C32+Svømming!C32+Kolåsbu!C32+Firsbeegolf!C32</f>
        <v>0</v>
      </c>
      <c r="D32" s="54">
        <f>+Hovedlag!D32+Trial!D32+Treningslokale!D32+Fotball!D32+'Friidrett - Ski'!D32+Svømming!D32+Kolåsbu!D32+Firsbeegolf!D32</f>
        <v>0</v>
      </c>
      <c r="E32" s="54"/>
    </row>
    <row r="33" spans="1:5" x14ac:dyDescent="0.3">
      <c r="A33" s="52">
        <v>4340</v>
      </c>
      <c r="B33" s="3" t="s">
        <v>78</v>
      </c>
      <c r="C33" s="54">
        <f>+Hovedlag!C33+Trial!C33+Treningslokale!C33+Fotball!C33+'Friidrett - Ski'!C33+Svømming!C33+Kolåsbu!C33+Firsbeegolf!C33</f>
        <v>1040.27</v>
      </c>
      <c r="D33" s="54">
        <f>+Hovedlag!D33+Trial!D33+Treningslokale!D33+Fotball!D33+'Friidrett - Ski'!D33+Svømming!D33+Kolåsbu!D33+Firsbeegolf!D33</f>
        <v>149</v>
      </c>
      <c r="E33" s="54"/>
    </row>
    <row r="34" spans="1:5" x14ac:dyDescent="0.3">
      <c r="A34" s="52">
        <v>6000</v>
      </c>
      <c r="B34" s="3" t="s">
        <v>94</v>
      </c>
      <c r="C34" s="54">
        <f>+Hovedlag!C34+Trial!C34+Treningslokale!C34+Fotball!C34+'Friidrett - Ski'!C34+Svømming!C34+Kolåsbu!C34+Firsbeegolf!C34</f>
        <v>26017</v>
      </c>
      <c r="D34" s="54">
        <f>+Hovedlag!D34+Trial!D34+Treningslokale!D34+Fotball!D34+'Friidrett - Ski'!D34+Svømming!D34+Kolåsbu!D34+Firsbeegolf!D34</f>
        <v>26017</v>
      </c>
      <c r="E34" s="54"/>
    </row>
    <row r="35" spans="1:5" x14ac:dyDescent="0.3">
      <c r="A35" s="52">
        <v>6300</v>
      </c>
      <c r="B35" s="49" t="s">
        <v>48</v>
      </c>
      <c r="C35" s="54">
        <f>+Hovedlag!C35+Trial!C35+Treningslokale!C35+Fotball!C35+'Friidrett - Ski'!C35+Svømming!C35+Kolåsbu!C35+Firsbeegolf!C35</f>
        <v>24000</v>
      </c>
      <c r="D35" s="54">
        <f>+Hovedlag!D35+Trial!D35+Treningslokale!D35+Fotball!D35+'Friidrett - Ski'!D35+Svømming!D35+Kolåsbu!D35+Firsbeegolf!D35</f>
        <v>24400</v>
      </c>
      <c r="E35" s="54"/>
    </row>
    <row r="36" spans="1:5" x14ac:dyDescent="0.3">
      <c r="A36" s="52">
        <v>6340</v>
      </c>
      <c r="B36" s="52" t="s">
        <v>49</v>
      </c>
      <c r="C36" s="54">
        <f>+Hovedlag!C36+Trial!C36+Treningslokale!C36+Fotball!C36+'Friidrett - Ski'!C36+Svømming!C36+Kolåsbu!C36+Firsbeegolf!C36</f>
        <v>14714.95</v>
      </c>
      <c r="D36" s="54">
        <f>+Hovedlag!D36+Trial!D36+Treningslokale!D36+Fotball!D36+'Friidrett - Ski'!D36+Svømming!D36+Kolåsbu!D36+Firsbeegolf!D36</f>
        <v>11559.01</v>
      </c>
      <c r="E36" s="57"/>
    </row>
    <row r="37" spans="1:5" x14ac:dyDescent="0.3">
      <c r="A37" s="52">
        <v>6350</v>
      </c>
      <c r="B37" s="52" t="s">
        <v>50</v>
      </c>
      <c r="C37" s="54">
        <f>+Hovedlag!C37+Trial!C37+Treningslokale!C37+Fotball!C37+'Friidrett - Ski'!C37+Svømming!C37+Kolåsbu!C37+Firsbeegolf!C37</f>
        <v>0</v>
      </c>
      <c r="D37" s="54">
        <f>+Hovedlag!D37+Trial!D37+Treningslokale!D37+Fotball!D37+'Friidrett - Ski'!D37+Svømming!D37+Kolåsbu!D37+Firsbeegolf!D37</f>
        <v>0</v>
      </c>
      <c r="E37" s="57"/>
    </row>
    <row r="38" spans="1:5" x14ac:dyDescent="0.3">
      <c r="A38" s="52">
        <v>6360</v>
      </c>
      <c r="B38" s="38" t="s">
        <v>95</v>
      </c>
      <c r="C38" s="54">
        <f>+Hovedlag!C38+Trial!C38+Treningslokale!C38+Fotball!C38+'Friidrett - Ski'!C38+Svømming!C38+Kolåsbu!C38+Firsbeegolf!C38</f>
        <v>14247.95</v>
      </c>
      <c r="D38" s="54">
        <f>+Hovedlag!D38+Trial!D38+Treningslokale!D38+Fotball!D38+'Friidrett - Ski'!D38+Svømming!D38+Kolåsbu!D38+Firsbeegolf!D38</f>
        <v>9533.6899999999987</v>
      </c>
      <c r="E38" s="57"/>
    </row>
    <row r="39" spans="1:5" x14ac:dyDescent="0.3">
      <c r="A39" s="52">
        <v>6400</v>
      </c>
      <c r="B39" s="52" t="s">
        <v>51</v>
      </c>
      <c r="C39" s="54">
        <f>+Hovedlag!C39+Trial!C39+Treningslokale!C39+Fotball!C39+'Friidrett - Ski'!C39+Svømming!C39+Kolåsbu!C39+Firsbeegolf!C39</f>
        <v>0</v>
      </c>
      <c r="D39" s="54">
        <f>+Hovedlag!D39+Trial!D39+Treningslokale!D39+Fotball!D39+'Friidrett - Ski'!D39+Svømming!D39+Kolåsbu!D39+Firsbeegolf!D39</f>
        <v>0</v>
      </c>
      <c r="E39" s="57"/>
    </row>
    <row r="40" spans="1:5" x14ac:dyDescent="0.3">
      <c r="A40" s="52">
        <v>6530</v>
      </c>
      <c r="B40" s="52" t="s">
        <v>52</v>
      </c>
      <c r="C40" s="54">
        <f>+Hovedlag!C40+Trial!C40+Treningslokale!C40+Fotball!C40+'Friidrett - Ski'!C40+Svømming!C40+Kolåsbu!C40+Firsbeegolf!C40</f>
        <v>57766.8</v>
      </c>
      <c r="D40" s="54">
        <f>+Hovedlag!D40+Trial!D40+Treningslokale!D40+Fotball!D40+'Friidrett - Ski'!D40+Svømming!D40+Kolåsbu!D40+Firsbeegolf!D40</f>
        <v>34900.86</v>
      </c>
      <c r="E40" s="57"/>
    </row>
    <row r="41" spans="1:5" x14ac:dyDescent="0.3">
      <c r="A41" s="52">
        <v>6531</v>
      </c>
      <c r="B41" s="38" t="s">
        <v>100</v>
      </c>
      <c r="C41" s="54">
        <f>+Hovedlag!C41+Trial!C41+Treningslokale!C41+Fotball!C41+'Friidrett - Ski'!C41+Svømming!C41+Kolåsbu!C41+Firsbeegolf!C41</f>
        <v>0</v>
      </c>
      <c r="D41" s="54">
        <f>+Hovedlag!D41+Trial!D41+Treningslokale!D41+Fotball!D41+'Friidrett - Ski'!D41+Svømming!D41+Kolåsbu!D41+Firsbeegolf!D41</f>
        <v>40305</v>
      </c>
      <c r="E41" s="57"/>
    </row>
    <row r="42" spans="1:5" x14ac:dyDescent="0.3">
      <c r="A42" s="52">
        <v>6600</v>
      </c>
      <c r="B42" s="49" t="s">
        <v>53</v>
      </c>
      <c r="C42" s="54">
        <f>+Hovedlag!C42+Trial!C42+Treningslokale!C42+Fotball!C42+'Friidrett - Ski'!C42+Svømming!C42+Kolåsbu!C42+Firsbeegolf!C42</f>
        <v>0</v>
      </c>
      <c r="D42" s="54">
        <f>+Hovedlag!D42+Trial!D42+Treningslokale!D42+Fotball!D42+'Friidrett - Ski'!D42+Svømming!D42+Kolåsbu!D42+Firsbeegolf!D42</f>
        <v>0</v>
      </c>
      <c r="E42" s="54"/>
    </row>
    <row r="43" spans="1:5" x14ac:dyDescent="0.3">
      <c r="A43" s="52">
        <v>6601</v>
      </c>
      <c r="B43" s="49" t="s">
        <v>54</v>
      </c>
      <c r="C43" s="54">
        <f>+Hovedlag!C43+Trial!C43+Treningslokale!C43+Fotball!C43+'Friidrett - Ski'!C43+Svømming!C43+Kolåsbu!C43+Firsbeegolf!C43</f>
        <v>178295.53</v>
      </c>
      <c r="D43" s="54">
        <f>+Hovedlag!D43+Trial!D43+Treningslokale!D43+Fotball!D43+'Friidrett - Ski'!D43+Svømming!D43+Kolåsbu!D43+Firsbeegolf!D43</f>
        <v>7296.69</v>
      </c>
      <c r="E43" s="54"/>
    </row>
    <row r="44" spans="1:5" x14ac:dyDescent="0.3">
      <c r="A44" s="52">
        <v>6602</v>
      </c>
      <c r="B44" s="49" t="s">
        <v>55</v>
      </c>
      <c r="C44" s="54">
        <f>+Hovedlag!C44+Trial!C44+Treningslokale!C44+Fotball!C44+'Friidrett - Ski'!C44+Svømming!C44+Kolåsbu!C44+Firsbeegolf!C44</f>
        <v>134458.49</v>
      </c>
      <c r="D44" s="54">
        <f>+Hovedlag!D44+Trial!D44+Treningslokale!D44+Fotball!D44+'Friidrett - Ski'!D44+Svømming!D44+Kolåsbu!D44+Firsbeegolf!D44</f>
        <v>83935.23</v>
      </c>
      <c r="E44" s="54"/>
    </row>
    <row r="45" spans="1:5" x14ac:dyDescent="0.3">
      <c r="A45" s="52">
        <v>6603</v>
      </c>
      <c r="B45" s="3" t="s">
        <v>106</v>
      </c>
      <c r="C45" s="54">
        <f>+Hovedlag!C45+Trial!C45+Treningslokale!C45+Fotball!C45+'Friidrett - Ski'!C45+Svømming!C45+Kolåsbu!C45+Firsbeegolf!C45</f>
        <v>99761.69</v>
      </c>
      <c r="D45" s="54">
        <f>+Hovedlag!D45+Trial!D45+Treningslokale!D45+Fotball!D45+'Friidrett - Ski'!D45+Svømming!D45+Kolåsbu!D45+Firsbeegolf!D45</f>
        <v>0</v>
      </c>
      <c r="E45" s="54"/>
    </row>
    <row r="46" spans="1:5" x14ac:dyDescent="0.3">
      <c r="A46" s="52">
        <v>6620</v>
      </c>
      <c r="B46" s="49" t="s">
        <v>56</v>
      </c>
      <c r="C46" s="54">
        <f>+Hovedlag!C46+Trial!C46+Treningslokale!C46+Fotball!C46+'Friidrett - Ski'!C46+Svømming!C46+Kolåsbu!C46+Firsbeegolf!C46</f>
        <v>15522.220000000001</v>
      </c>
      <c r="D46" s="54">
        <f>+Hovedlag!D46+Trial!D46+Treningslokale!D46+Fotball!D46+'Friidrett - Ski'!D46+Svømming!D46+Kolåsbu!D46+Firsbeegolf!D46</f>
        <v>17581.370000000003</v>
      </c>
      <c r="E46" s="54"/>
    </row>
    <row r="47" spans="1:5" x14ac:dyDescent="0.3">
      <c r="A47" s="52">
        <v>6621</v>
      </c>
      <c r="B47" s="3" t="s">
        <v>96</v>
      </c>
      <c r="C47" s="54">
        <f>+Hovedlag!C47+Trial!C47+Treningslokale!C47+Fotball!C47+'Friidrett - Ski'!C47+Svømming!C47+Kolåsbu!C47+Firsbeegolf!C47</f>
        <v>0</v>
      </c>
      <c r="D47" s="54">
        <f>+Hovedlag!D47+Trial!D47+Treningslokale!D47+Fotball!D47+'Friidrett - Ski'!D47+Svømming!D47+Kolåsbu!D47+Firsbeegolf!D47</f>
        <v>72752.95</v>
      </c>
      <c r="E47" s="54"/>
    </row>
    <row r="48" spans="1:5" x14ac:dyDescent="0.3">
      <c r="A48" s="52">
        <v>6720</v>
      </c>
      <c r="B48" s="3" t="s">
        <v>75</v>
      </c>
      <c r="C48" s="54">
        <f>+Hovedlag!C48+Trial!C48+Treningslokale!C48+Fotball!C48+'Friidrett - Ski'!C48+Svømming!C48+Kolåsbu!C48+Firsbeegolf!C48</f>
        <v>9787.5</v>
      </c>
      <c r="D48" s="54">
        <f>+Hovedlag!D48+Trial!D48+Treningslokale!D48+Fotball!D48+'Friidrett - Ski'!D48+Svømming!D48+Kolåsbu!D48+Firsbeegolf!D48</f>
        <v>6154.5</v>
      </c>
      <c r="E48" s="54"/>
    </row>
    <row r="49" spans="1:5" x14ac:dyDescent="0.3">
      <c r="A49" s="52">
        <v>6790</v>
      </c>
      <c r="B49" s="3" t="s">
        <v>99</v>
      </c>
      <c r="C49" s="54">
        <f>+Hovedlag!C49+Trial!C49+Treningslokale!C49+Fotball!C49+'Friidrett - Ski'!C49+Svømming!C49+Kolåsbu!C49+Firsbeegolf!C49</f>
        <v>3000</v>
      </c>
      <c r="D49" s="54">
        <f>+Hovedlag!D49+Trial!D49+Treningslokale!D49+Fotball!D49+'Friidrett - Ski'!D49+Svømming!D49+Kolåsbu!D49+Firsbeegolf!D49</f>
        <v>10000</v>
      </c>
      <c r="E49" s="54"/>
    </row>
    <row r="50" spans="1:5" x14ac:dyDescent="0.3">
      <c r="A50" s="52">
        <v>6800</v>
      </c>
      <c r="B50" s="49" t="s">
        <v>30</v>
      </c>
      <c r="C50" s="54">
        <f>+Hovedlag!C50+Trial!C50+Treningslokale!C50+Fotball!C50+'Friidrett - Ski'!C50+Svømming!C50+Kolåsbu!C50+Firsbeegolf!C50</f>
        <v>0</v>
      </c>
      <c r="D50" s="54">
        <f>+Hovedlag!D50+Trial!D50+Treningslokale!D50+Fotball!D50+'Friidrett - Ski'!D50+Svømming!D50+Kolåsbu!D50+Firsbeegolf!D50</f>
        <v>0</v>
      </c>
      <c r="E50" s="54"/>
    </row>
    <row r="51" spans="1:5" x14ac:dyDescent="0.3">
      <c r="A51" s="52">
        <v>6810</v>
      </c>
      <c r="B51" s="3" t="s">
        <v>97</v>
      </c>
      <c r="C51" s="54">
        <f>+Hovedlag!C51+Trial!C51+Treningslokale!C51+Fotball!C51+'Friidrett - Ski'!C51+Svømming!C51+Kolåsbu!C51+Firsbeegolf!C51</f>
        <v>7360.27</v>
      </c>
      <c r="D51" s="54">
        <f>+Hovedlag!D51+Trial!D51+Treningslokale!D51+Fotball!D51+'Friidrett - Ski'!D51+Svømming!D51+Kolåsbu!D51+Firsbeegolf!D51</f>
        <v>4106.25</v>
      </c>
      <c r="E51" s="54"/>
    </row>
    <row r="52" spans="1:5" x14ac:dyDescent="0.3">
      <c r="A52" s="52">
        <v>6860</v>
      </c>
      <c r="B52" s="49" t="s">
        <v>57</v>
      </c>
      <c r="C52" s="54">
        <f>+Hovedlag!C52+Trial!C52+Treningslokale!C52+Fotball!C52+'Friidrett - Ski'!C52+Svømming!C52+Kolåsbu!C52+Firsbeegolf!C52</f>
        <v>59929.599999999999</v>
      </c>
      <c r="D52" s="54">
        <f>+Hovedlag!D52+Trial!D52+Treningslokale!D52+Fotball!D52+'Friidrett - Ski'!D52+Svømming!D52+Kolåsbu!D52+Firsbeegolf!D52</f>
        <v>70738.97</v>
      </c>
      <c r="E52" s="54"/>
    </row>
    <row r="53" spans="1:5" x14ac:dyDescent="0.3">
      <c r="A53" s="52">
        <v>6861</v>
      </c>
      <c r="B53" s="49" t="s">
        <v>58</v>
      </c>
      <c r="C53" s="54">
        <f>+Hovedlag!C53+Trial!C53+Treningslokale!C53+Fotball!C53+'Friidrett - Ski'!C53+Svømming!C53+Kolåsbu!C53+Firsbeegolf!C53</f>
        <v>0</v>
      </c>
      <c r="D53" s="54">
        <f>+Hovedlag!D53+Trial!D53+Treningslokale!D53+Fotball!D53+'Friidrett - Ski'!D53+Svømming!D53+Kolåsbu!D53+Firsbeegolf!D53</f>
        <v>0</v>
      </c>
      <c r="E53" s="54"/>
    </row>
    <row r="54" spans="1:5" ht="14.25" customHeight="1" x14ac:dyDescent="0.3">
      <c r="A54" s="52">
        <v>6862</v>
      </c>
      <c r="B54" s="49" t="s">
        <v>46</v>
      </c>
      <c r="C54" s="54">
        <f>+Hovedlag!C54+Trial!C54+Treningslokale!C54+Fotball!C54+'Friidrett - Ski'!C54+Svømming!C54+Kolåsbu!C54+Firsbeegolf!C54</f>
        <v>0</v>
      </c>
      <c r="D54" s="54">
        <f>+Hovedlag!D54+Trial!D54+Treningslokale!D54+Fotball!D54+'Friidrett - Ski'!D54+Svømming!D54+Kolåsbu!D54+Firsbeegolf!D54</f>
        <v>0</v>
      </c>
      <c r="E54" s="54"/>
    </row>
    <row r="55" spans="1:5" ht="14.25" customHeight="1" x14ac:dyDescent="0.3">
      <c r="A55" s="52">
        <v>6900</v>
      </c>
      <c r="B55" s="49" t="s">
        <v>59</v>
      </c>
      <c r="C55" s="54">
        <f>+Hovedlag!C55+Trial!C55+Treningslokale!C55+Fotball!C55+'Friidrett - Ski'!C55+Svømming!C55+Kolåsbu!C55+Firsbeegolf!C55</f>
        <v>10358</v>
      </c>
      <c r="D55" s="54">
        <f>+Hovedlag!D55+Trial!D55+Treningslokale!D55+Fotball!D55+'Friidrett - Ski'!D55+Svømming!D55+Kolåsbu!D55+Firsbeegolf!D55</f>
        <v>10440.73</v>
      </c>
      <c r="E55" s="54"/>
    </row>
    <row r="56" spans="1:5" x14ac:dyDescent="0.3">
      <c r="A56" s="52">
        <v>6940</v>
      </c>
      <c r="B56" s="52" t="s">
        <v>60</v>
      </c>
      <c r="C56" s="54">
        <f>+Hovedlag!C56+Trial!C56+Treningslokale!C56+Fotball!C56+'Friidrett - Ski'!C56+Svømming!C56+Kolåsbu!C56+Firsbeegolf!C56</f>
        <v>362</v>
      </c>
      <c r="D56" s="54">
        <f>+Hovedlag!D56+Trial!D56+Treningslokale!D56+Fotball!D56+'Friidrett - Ski'!D56+Svømming!D56+Kolåsbu!D56+Firsbeegolf!D56</f>
        <v>0</v>
      </c>
      <c r="E56" s="57"/>
    </row>
    <row r="57" spans="1:5" x14ac:dyDescent="0.3">
      <c r="A57" s="52">
        <v>7000</v>
      </c>
      <c r="B57" s="52" t="s">
        <v>61</v>
      </c>
      <c r="C57" s="54">
        <f>+Hovedlag!C57+Trial!C57+Treningslokale!C57+Fotball!C57+'Friidrett - Ski'!C57+Svømming!C57+Kolåsbu!C57+Firsbeegolf!C57</f>
        <v>1314.71</v>
      </c>
      <c r="D57" s="54">
        <f>+Hovedlag!D57+Trial!D57+Treningslokale!D57+Fotball!D57+'Friidrett - Ski'!D57+Svømming!D57+Kolåsbu!D57+Firsbeegolf!D57</f>
        <v>2210.91</v>
      </c>
      <c r="E57" s="57"/>
    </row>
    <row r="58" spans="1:5" ht="12.75" customHeight="1" x14ac:dyDescent="0.3">
      <c r="A58" s="52">
        <v>7320</v>
      </c>
      <c r="B58" s="52" t="s">
        <v>62</v>
      </c>
      <c r="C58" s="54">
        <f>+Hovedlag!C58+Trial!C58+Treningslokale!C58+Fotball!C58+'Friidrett - Ski'!C58+Svømming!C58+Kolåsbu!C58+Firsbeegolf!C58</f>
        <v>0</v>
      </c>
      <c r="D58" s="54">
        <f>+Hovedlag!D58+Trial!D58+Treningslokale!D58+Fotball!D58+'Friidrett - Ski'!D58+Svømming!D58+Kolåsbu!D58+Firsbeegolf!D58</f>
        <v>0</v>
      </c>
      <c r="E58" s="57"/>
    </row>
    <row r="59" spans="1:5" ht="12.75" customHeight="1" x14ac:dyDescent="0.3">
      <c r="A59" s="52">
        <v>7400</v>
      </c>
      <c r="B59" s="52" t="s">
        <v>64</v>
      </c>
      <c r="C59" s="54">
        <f>+Hovedlag!C59+Trial!C59+Treningslokale!C59+Fotball!C59+'Friidrett - Ski'!C59+Svømming!C59+Kolåsbu!C59+Firsbeegolf!C59</f>
        <v>15170</v>
      </c>
      <c r="D59" s="54">
        <f>+Hovedlag!D59+Trial!D59+Treningslokale!D59+Fotball!D59+'Friidrett - Ski'!D59+Svømming!D59+Kolåsbu!D59+Firsbeegolf!D59</f>
        <v>12100</v>
      </c>
      <c r="E59" s="57"/>
    </row>
    <row r="60" spans="1:5" x14ac:dyDescent="0.3">
      <c r="A60" s="52">
        <v>7410</v>
      </c>
      <c r="B60" s="49" t="s">
        <v>63</v>
      </c>
      <c r="C60" s="54">
        <f>+Hovedlag!C60+Trial!C60+Treningslokale!C60+Fotball!C60+'Friidrett - Ski'!C60+Svømming!C60+Kolåsbu!C60+Firsbeegolf!C60</f>
        <v>7800</v>
      </c>
      <c r="D60" s="54">
        <f>+Hovedlag!D60+Trial!D60+Treningslokale!D60+Fotball!D60+'Friidrett - Ski'!D60+Svømming!D60+Kolåsbu!D60+Firsbeegolf!D60</f>
        <v>12412</v>
      </c>
      <c r="E60" s="54"/>
    </row>
    <row r="61" spans="1:5" x14ac:dyDescent="0.3">
      <c r="A61" s="52">
        <v>7420</v>
      </c>
      <c r="B61" s="49" t="s">
        <v>65</v>
      </c>
      <c r="C61" s="54">
        <f>+Hovedlag!C61+Trial!C61+Treningslokale!C61+Fotball!C61+'Friidrett - Ski'!C61+Svømming!C61+Kolåsbu!C61+Firsbeegolf!C61</f>
        <v>7567.1</v>
      </c>
      <c r="D61" s="54">
        <f>+Hovedlag!D61+Trial!D61+Treningslokale!D61+Fotball!D61+'Friidrett - Ski'!D61+Svømming!D61+Kolåsbu!D61+Firsbeegolf!D61</f>
        <v>6160</v>
      </c>
      <c r="E61" s="54"/>
    </row>
    <row r="62" spans="1:5" x14ac:dyDescent="0.3">
      <c r="A62" s="52">
        <v>7480</v>
      </c>
      <c r="B62" s="49" t="s">
        <v>66</v>
      </c>
      <c r="C62" s="54">
        <f>+Hovedlag!C62+Trial!C62+Treningslokale!C62+Fotball!C62+'Friidrett - Ski'!C62+Svømming!C62+Kolåsbu!C62+Firsbeegolf!C62</f>
        <v>30000</v>
      </c>
      <c r="D62" s="54">
        <f>+Hovedlag!D62+Trial!D62+Treningslokale!D62+Fotball!D62+'Friidrett - Ski'!D62+Svømming!D62+Kolåsbu!D62+Firsbeegolf!D62</f>
        <v>30000</v>
      </c>
      <c r="E62" s="54"/>
    </row>
    <row r="63" spans="1:5" x14ac:dyDescent="0.3">
      <c r="A63" s="52">
        <v>7500</v>
      </c>
      <c r="B63" s="49" t="s">
        <v>22</v>
      </c>
      <c r="C63" s="54">
        <f>+Hovedlag!C63+Trial!C63+Treningslokale!C63+Fotball!C63+'Friidrett - Ski'!C63+Svømming!C63+Kolåsbu!C63+Firsbeegolf!C63</f>
        <v>15641</v>
      </c>
      <c r="D63" s="54">
        <f>+Hovedlag!D63+Trial!D63+Treningslokale!D63+Fotball!D63+'Friidrett - Ski'!D63+Svømming!D63+Kolåsbu!D63+Firsbeegolf!D63</f>
        <v>14377</v>
      </c>
      <c r="E63" s="54"/>
    </row>
    <row r="64" spans="1:5" x14ac:dyDescent="0.3">
      <c r="A64" s="52">
        <v>7712</v>
      </c>
      <c r="B64" s="3" t="s">
        <v>90</v>
      </c>
      <c r="C64" s="54">
        <f>+Hovedlag!C64+Trial!C64+Treningslokale!C64+Fotball!C64+'Friidrett - Ski'!C64+Svømming!C64+Kolåsbu!C64+Firsbeegolf!C64</f>
        <v>0</v>
      </c>
      <c r="D64" s="54">
        <f>+Hovedlag!D64+Trial!D64+Treningslokale!D64+Fotball!D64+'Friidrett - Ski'!D64+Svømming!D64+Kolåsbu!D64+Firsbeegolf!D64</f>
        <v>0</v>
      </c>
      <c r="E64" s="54"/>
    </row>
    <row r="65" spans="1:4" x14ac:dyDescent="0.3">
      <c r="A65" s="52">
        <v>7770</v>
      </c>
      <c r="B65" s="52" t="s">
        <v>67</v>
      </c>
      <c r="C65" s="54">
        <f>+Hovedlag!C65+Trial!C65+Treningslokale!C65+Fotball!C65+'Friidrett - Ski'!C65+Svømming!C65+Kolåsbu!C65+Firsbeegolf!C65</f>
        <v>218</v>
      </c>
      <c r="D65" s="54">
        <f>+Hovedlag!D65+Trial!D65+Treningslokale!D65+Fotball!D65+'Friidrett - Ski'!D65+Svømming!D65+Kolåsbu!D65+Firsbeegolf!D65</f>
        <v>12</v>
      </c>
    </row>
    <row r="66" spans="1:4" x14ac:dyDescent="0.3">
      <c r="A66" s="52">
        <v>7790</v>
      </c>
      <c r="B66" s="52" t="s">
        <v>68</v>
      </c>
      <c r="C66" s="54">
        <f>+Hovedlag!C66+Trial!C66+Treningslokale!C66+Fotball!C66+'Friidrett - Ski'!C66+Svømming!C66+Kolåsbu!C66+Firsbeegolf!C66</f>
        <v>5184.24</v>
      </c>
      <c r="D66" s="54">
        <f>+Hovedlag!D66+Trial!D66+Treningslokale!D66+Fotball!D66+'Friidrett - Ski'!D66+Svømming!D66+Kolåsbu!D66+Firsbeegolf!D66</f>
        <v>20541.399999999998</v>
      </c>
    </row>
    <row r="67" spans="1:4" x14ac:dyDescent="0.3">
      <c r="A67" s="52"/>
      <c r="B67" s="52"/>
      <c r="D67" s="54"/>
    </row>
    <row r="68" spans="1:4" x14ac:dyDescent="0.3">
      <c r="A68" s="52"/>
      <c r="B68" s="59" t="s">
        <v>7</v>
      </c>
      <c r="C68" s="10">
        <f>+Hovedlag!C68+Trial!C68+Treningslokale!C68+Fotball!C68+'Friidrett - Ski'!C68+Svømming!C68+Kolåsbu!C68+Firsbeegolf!C68</f>
        <v>739517.32</v>
      </c>
      <c r="D68" s="67">
        <f>+Hovedlag!D68+Trial!D68+Treningslokale!D68+Fotball!D68+'Friidrett - Ski'!D68+Svømming!D68</f>
        <v>527684.55999999982</v>
      </c>
    </row>
    <row r="69" spans="1:4" x14ac:dyDescent="0.3">
      <c r="A69" s="52"/>
      <c r="B69" s="59"/>
      <c r="C69" s="82"/>
      <c r="D69" s="58"/>
    </row>
    <row r="70" spans="1:4" x14ac:dyDescent="0.3">
      <c r="A70" s="51"/>
      <c r="B70" s="51"/>
      <c r="C70" s="80"/>
      <c r="D70" s="54"/>
    </row>
    <row r="71" spans="1:4" x14ac:dyDescent="0.3">
      <c r="A71" s="89" t="s">
        <v>8</v>
      </c>
      <c r="B71" s="89"/>
      <c r="C71" s="56">
        <f>+C28-C68</f>
        <v>-92158.630000000121</v>
      </c>
      <c r="D71" s="56">
        <f>+D28-D68</f>
        <v>269570.9700000002</v>
      </c>
    </row>
    <row r="72" spans="1:4" x14ac:dyDescent="0.3">
      <c r="A72" s="51"/>
      <c r="B72" s="51"/>
      <c r="C72" s="80"/>
      <c r="D72" s="54"/>
    </row>
    <row r="73" spans="1:4" x14ac:dyDescent="0.3">
      <c r="A73" s="51"/>
      <c r="B73" s="51" t="s">
        <v>9</v>
      </c>
      <c r="C73" s="80"/>
      <c r="D73" s="54"/>
    </row>
    <row r="74" spans="1:4" x14ac:dyDescent="0.3">
      <c r="A74" s="51"/>
      <c r="B74" s="51"/>
      <c r="C74" s="80"/>
      <c r="D74" s="54"/>
    </row>
    <row r="75" spans="1:4" x14ac:dyDescent="0.3">
      <c r="A75" s="52">
        <v>8040</v>
      </c>
      <c r="B75" s="49" t="s">
        <v>10</v>
      </c>
      <c r="C75" s="54">
        <f>+Hovedlag!C75+Trial!C75+Treningslokale!C75+Fotball!C75+'Friidrett - Ski'!C75+Svømming!C75+Kolåsbu!C75+Firsbeegolf!C75</f>
        <v>1774</v>
      </c>
      <c r="D75" s="54">
        <f>+Hovedlag!D75+Trial!D75+Treningslokale!D75+Fotball!D75+'Friidrett - Ski'!D75+Svømming!D75+Kolåsbu!D75+Firsbeegolf!D71</f>
        <v>1356</v>
      </c>
    </row>
    <row r="76" spans="1:4" x14ac:dyDescent="0.3">
      <c r="A76" s="52"/>
      <c r="B76" s="52"/>
      <c r="C76" s="53"/>
      <c r="D76" s="54"/>
    </row>
    <row r="77" spans="1:4" x14ac:dyDescent="0.3">
      <c r="A77" s="52"/>
      <c r="B77" s="59" t="s">
        <v>11</v>
      </c>
      <c r="C77" s="56">
        <f t="shared" ref="C77:D77" si="0">SUM(C75:C76)</f>
        <v>1774</v>
      </c>
      <c r="D77" s="56">
        <f t="shared" si="0"/>
        <v>1356</v>
      </c>
    </row>
    <row r="78" spans="1:4" x14ac:dyDescent="0.3">
      <c r="A78" s="52"/>
      <c r="B78" s="52"/>
      <c r="C78" s="53"/>
      <c r="D78" s="54"/>
    </row>
    <row r="79" spans="1:4" x14ac:dyDescent="0.3">
      <c r="A79" s="52">
        <v>8150</v>
      </c>
      <c r="B79" s="38" t="s">
        <v>79</v>
      </c>
      <c r="C79" s="54">
        <f>+Hovedlag!C79+Trial!C79+Treningslokale!C79+Fotball!C79+'Friidrett - Ski'!C79+Svømming!C79</f>
        <v>0</v>
      </c>
      <c r="D79" s="54">
        <f>+Hovedlag!D79+Trial!D79+Treningslokale!D79+Fotball!D79+'Friidrett - Ski'!D79+Svømming!D79</f>
        <v>0</v>
      </c>
    </row>
    <row r="80" spans="1:4" x14ac:dyDescent="0.3">
      <c r="A80" s="52">
        <v>8155</v>
      </c>
      <c r="B80" s="52" t="s">
        <v>12</v>
      </c>
      <c r="C80" s="54">
        <f>+Hovedlag!C80+Trial!C80+Treningslokale!C80+Fotball!C80+'Friidrett - Ski'!C80+Svømming!C80</f>
        <v>0</v>
      </c>
      <c r="D80" s="54">
        <f>+Hovedlag!D80+Trial!D80+Treningslokale!D80+Fotball!D80+'Friidrett - Ski'!D80+Svømming!D80</f>
        <v>0</v>
      </c>
    </row>
    <row r="81" spans="1:5" x14ac:dyDescent="0.3">
      <c r="A81" s="52"/>
      <c r="B81" s="52"/>
      <c r="C81" s="53"/>
      <c r="D81" s="54"/>
    </row>
    <row r="82" spans="1:5" x14ac:dyDescent="0.3">
      <c r="A82" s="52"/>
      <c r="B82" s="55" t="s">
        <v>13</v>
      </c>
      <c r="C82" s="56">
        <f>SUM(C79:C81)</f>
        <v>0</v>
      </c>
      <c r="D82" s="56">
        <f>SUM(D79:D81)</f>
        <v>0</v>
      </c>
    </row>
    <row r="83" spans="1:5" x14ac:dyDescent="0.3">
      <c r="A83" s="52"/>
      <c r="B83" s="52"/>
      <c r="C83" s="53"/>
      <c r="D83" s="54"/>
    </row>
    <row r="84" spans="1:5" x14ac:dyDescent="0.3">
      <c r="A84" s="51"/>
      <c r="B84" s="51"/>
      <c r="C84" s="80"/>
      <c r="D84" s="54"/>
    </row>
    <row r="85" spans="1:5" x14ac:dyDescent="0.3">
      <c r="A85" s="52"/>
      <c r="B85" s="52"/>
      <c r="C85" s="53"/>
      <c r="D85" s="54"/>
    </row>
    <row r="86" spans="1:5" x14ac:dyDescent="0.3">
      <c r="A86" s="89" t="s">
        <v>14</v>
      </c>
      <c r="B86" s="89"/>
      <c r="C86" s="56">
        <f>+C71+C77-C82</f>
        <v>-90384.630000000121</v>
      </c>
      <c r="D86" s="56">
        <f>+D71+D77-D82</f>
        <v>270926.9700000002</v>
      </c>
    </row>
    <row r="87" spans="1:5" x14ac:dyDescent="0.3">
      <c r="D87" s="54"/>
    </row>
    <row r="88" spans="1:5" x14ac:dyDescent="0.3">
      <c r="D88" s="54"/>
    </row>
    <row r="89" spans="1:5" x14ac:dyDescent="0.3">
      <c r="D89" s="54"/>
      <c r="E89" s="54"/>
    </row>
  </sheetData>
  <mergeCells count="7">
    <mergeCell ref="D7:D8"/>
    <mergeCell ref="C7:C8"/>
    <mergeCell ref="A71:B71"/>
    <mergeCell ref="A86:B86"/>
    <mergeCell ref="A5:B5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86"/>
  <sheetViews>
    <sheetView topLeftCell="A60" workbookViewId="0">
      <selection activeCell="C76" sqref="C76"/>
    </sheetView>
  </sheetViews>
  <sheetFormatPr baseColWidth="10" defaultColWidth="7.7265625" defaultRowHeight="13" x14ac:dyDescent="0.3"/>
  <cols>
    <col min="1" max="1" width="7.7265625" style="3"/>
    <col min="2" max="2" width="30.81640625" style="3" bestFit="1" customWidth="1"/>
    <col min="3" max="3" width="10.26953125" style="9" customWidth="1"/>
    <col min="4" max="4" width="10" style="9" customWidth="1"/>
    <col min="5" max="5" width="10" style="3" customWidth="1"/>
    <col min="6" max="16384" width="7.7265625" style="3"/>
  </cols>
  <sheetData>
    <row r="1" spans="1:5" ht="18.5" x14ac:dyDescent="0.45">
      <c r="A1" s="1" t="s">
        <v>101</v>
      </c>
      <c r="B1" s="2"/>
      <c r="C1" s="70" t="s">
        <v>70</v>
      </c>
      <c r="D1" s="16"/>
      <c r="E1" s="4"/>
    </row>
    <row r="3" spans="1:5" ht="13.5" thickBot="1" x14ac:dyDescent="0.35">
      <c r="A3" s="5" t="s">
        <v>0</v>
      </c>
      <c r="B3" s="5" t="s">
        <v>1</v>
      </c>
      <c r="C3" s="71" t="s">
        <v>2</v>
      </c>
      <c r="D3" s="69" t="s">
        <v>73</v>
      </c>
      <c r="E3" s="6"/>
    </row>
    <row r="4" spans="1:5" x14ac:dyDescent="0.3">
      <c r="A4" s="7"/>
      <c r="B4" s="7"/>
      <c r="C4" s="72"/>
    </row>
    <row r="5" spans="1:5" ht="12.75" customHeight="1" x14ac:dyDescent="0.3">
      <c r="A5" s="94" t="s">
        <v>3</v>
      </c>
      <c r="B5" s="94"/>
      <c r="C5" s="73"/>
    </row>
    <row r="6" spans="1:5" x14ac:dyDescent="0.3">
      <c r="A6" s="38"/>
      <c r="B6" s="38"/>
      <c r="C6" s="46"/>
    </row>
    <row r="7" spans="1:5" x14ac:dyDescent="0.3">
      <c r="A7" s="95"/>
      <c r="B7" s="94" t="s">
        <v>32</v>
      </c>
      <c r="C7" s="101" t="s">
        <v>103</v>
      </c>
      <c r="D7" s="96" t="s">
        <v>98</v>
      </c>
      <c r="E7" s="8"/>
    </row>
    <row r="8" spans="1:5" x14ac:dyDescent="0.3">
      <c r="A8" s="95"/>
      <c r="B8" s="94"/>
      <c r="C8" s="103"/>
      <c r="D8" s="97"/>
      <c r="E8" s="8"/>
    </row>
    <row r="9" spans="1:5" x14ac:dyDescent="0.3">
      <c r="A9" s="38"/>
      <c r="B9" s="37"/>
      <c r="C9" s="23"/>
      <c r="D9" s="23"/>
      <c r="E9" s="8"/>
    </row>
    <row r="10" spans="1:5" x14ac:dyDescent="0.3">
      <c r="A10" s="52">
        <v>3020</v>
      </c>
      <c r="B10" s="49" t="s">
        <v>34</v>
      </c>
      <c r="C10" s="46">
        <v>0</v>
      </c>
      <c r="D10" s="46">
        <v>0</v>
      </c>
      <c r="E10" s="9"/>
    </row>
    <row r="11" spans="1:5" ht="14" x14ac:dyDescent="0.3">
      <c r="A11" s="52">
        <v>3180</v>
      </c>
      <c r="B11" s="49" t="s">
        <v>35</v>
      </c>
      <c r="C11" s="9">
        <v>0</v>
      </c>
      <c r="D11" s="9">
        <v>0</v>
      </c>
      <c r="E11" s="63"/>
    </row>
    <row r="12" spans="1:5" x14ac:dyDescent="0.3">
      <c r="A12" s="52">
        <v>3210</v>
      </c>
      <c r="B12" s="49" t="s">
        <v>29</v>
      </c>
      <c r="C12" s="9">
        <v>0</v>
      </c>
      <c r="D12" s="9">
        <v>0</v>
      </c>
      <c r="E12" s="9"/>
    </row>
    <row r="13" spans="1:5" x14ac:dyDescent="0.3">
      <c r="A13" s="52">
        <v>3400</v>
      </c>
      <c r="B13" s="49" t="s">
        <v>36</v>
      </c>
      <c r="C13" s="9">
        <v>0</v>
      </c>
      <c r="D13" s="9">
        <v>0</v>
      </c>
      <c r="E13" s="9"/>
    </row>
    <row r="14" spans="1:5" x14ac:dyDescent="0.3">
      <c r="A14" s="52">
        <v>3401</v>
      </c>
      <c r="B14" s="49" t="s">
        <v>4</v>
      </c>
      <c r="C14" s="9">
        <v>3142.09</v>
      </c>
      <c r="D14" s="9">
        <v>11368.03</v>
      </c>
      <c r="E14" s="9"/>
    </row>
    <row r="15" spans="1:5" x14ac:dyDescent="0.3">
      <c r="A15" s="52">
        <v>3420</v>
      </c>
      <c r="B15" s="49" t="s">
        <v>37</v>
      </c>
      <c r="C15" s="9">
        <v>0</v>
      </c>
      <c r="D15" s="9">
        <v>0</v>
      </c>
      <c r="E15" s="9"/>
    </row>
    <row r="16" spans="1:5" x14ac:dyDescent="0.3">
      <c r="A16" s="52">
        <v>3421</v>
      </c>
      <c r="B16" s="49" t="s">
        <v>93</v>
      </c>
      <c r="C16" s="9">
        <v>0</v>
      </c>
      <c r="D16" s="9">
        <v>0</v>
      </c>
      <c r="E16" s="9"/>
    </row>
    <row r="17" spans="1:5" x14ac:dyDescent="0.3">
      <c r="A17" s="52">
        <v>3600</v>
      </c>
      <c r="B17" s="49" t="s">
        <v>38</v>
      </c>
      <c r="C17" s="9">
        <v>0</v>
      </c>
      <c r="D17" s="9">
        <v>0</v>
      </c>
      <c r="E17" s="9"/>
    </row>
    <row r="18" spans="1:5" x14ac:dyDescent="0.3">
      <c r="A18" s="52">
        <v>3910</v>
      </c>
      <c r="B18" s="49" t="s">
        <v>39</v>
      </c>
      <c r="C18" s="9">
        <v>0</v>
      </c>
      <c r="D18" s="9">
        <v>0</v>
      </c>
      <c r="E18" s="9"/>
    </row>
    <row r="19" spans="1:5" x14ac:dyDescent="0.3">
      <c r="A19" s="52">
        <v>3920</v>
      </c>
      <c r="B19" s="49" t="s">
        <v>40</v>
      </c>
      <c r="C19" s="9">
        <v>0</v>
      </c>
      <c r="D19" s="9">
        <v>0</v>
      </c>
      <c r="E19" s="9"/>
    </row>
    <row r="20" spans="1:5" x14ac:dyDescent="0.3">
      <c r="A20" s="52">
        <v>3940</v>
      </c>
      <c r="B20" s="3" t="s">
        <v>77</v>
      </c>
      <c r="C20" s="9">
        <v>0</v>
      </c>
      <c r="D20" s="9">
        <v>0</v>
      </c>
      <c r="E20" s="9"/>
    </row>
    <row r="21" spans="1:5" x14ac:dyDescent="0.3">
      <c r="A21" s="52">
        <v>3950</v>
      </c>
      <c r="B21" s="49" t="s">
        <v>41</v>
      </c>
      <c r="C21" s="9">
        <v>10697.87</v>
      </c>
      <c r="D21" s="9">
        <v>746.69</v>
      </c>
      <c r="E21" s="9"/>
    </row>
    <row r="22" spans="1:5" x14ac:dyDescent="0.3">
      <c r="A22" s="52">
        <v>3980</v>
      </c>
      <c r="B22" s="49" t="s">
        <v>42</v>
      </c>
      <c r="C22" s="9">
        <v>125000</v>
      </c>
      <c r="D22" s="9">
        <v>37500</v>
      </c>
      <c r="E22" s="9"/>
    </row>
    <row r="23" spans="1:5" x14ac:dyDescent="0.3">
      <c r="A23" s="52">
        <v>3981</v>
      </c>
      <c r="B23" s="49" t="s">
        <v>43</v>
      </c>
      <c r="C23" s="9">
        <v>30000</v>
      </c>
      <c r="D23" s="9">
        <v>30000</v>
      </c>
      <c r="E23" s="9"/>
    </row>
    <row r="24" spans="1:5" x14ac:dyDescent="0.3">
      <c r="A24" s="52">
        <v>3990</v>
      </c>
      <c r="B24" s="49" t="s">
        <v>44</v>
      </c>
      <c r="C24" s="9">
        <v>4336</v>
      </c>
      <c r="D24" s="9">
        <v>18274.38</v>
      </c>
      <c r="E24" s="9"/>
    </row>
    <row r="25" spans="1:5" x14ac:dyDescent="0.3">
      <c r="A25" s="52">
        <v>3991</v>
      </c>
      <c r="B25" s="49" t="s">
        <v>45</v>
      </c>
      <c r="C25" s="9">
        <v>0</v>
      </c>
      <c r="D25" s="9">
        <v>0</v>
      </c>
      <c r="E25" s="9"/>
    </row>
    <row r="26" spans="1:5" x14ac:dyDescent="0.3">
      <c r="A26" s="52">
        <v>3992</v>
      </c>
      <c r="B26" s="49" t="s">
        <v>100</v>
      </c>
      <c r="C26" s="9">
        <v>0</v>
      </c>
      <c r="D26" s="9">
        <v>0</v>
      </c>
      <c r="E26" s="9"/>
    </row>
    <row r="27" spans="1:5" x14ac:dyDescent="0.3">
      <c r="A27" s="38">
        <v>3993</v>
      </c>
      <c r="B27" s="38" t="s">
        <v>74</v>
      </c>
      <c r="C27" s="9">
        <v>0</v>
      </c>
      <c r="D27" s="9">
        <v>0</v>
      </c>
      <c r="E27" s="9"/>
    </row>
    <row r="28" spans="1:5" x14ac:dyDescent="0.3">
      <c r="A28" s="7"/>
      <c r="B28" s="37" t="s">
        <v>5</v>
      </c>
      <c r="C28" s="11">
        <f>SUM(C10:C27)</f>
        <v>173175.96</v>
      </c>
      <c r="D28" s="11">
        <f>SUM(D10:D27)</f>
        <v>97889.1</v>
      </c>
      <c r="E28" s="9"/>
    </row>
    <row r="29" spans="1:5" x14ac:dyDescent="0.3">
      <c r="A29" s="7"/>
      <c r="B29" s="7"/>
      <c r="C29" s="72"/>
      <c r="E29" s="9"/>
    </row>
    <row r="30" spans="1:5" x14ac:dyDescent="0.3">
      <c r="A30" s="7"/>
      <c r="B30" s="37" t="s">
        <v>6</v>
      </c>
      <c r="C30" s="73"/>
      <c r="E30" s="9"/>
    </row>
    <row r="31" spans="1:5" x14ac:dyDescent="0.3">
      <c r="A31" s="7"/>
      <c r="B31" s="7"/>
      <c r="C31" s="72"/>
      <c r="E31" s="9"/>
    </row>
    <row r="32" spans="1:5" x14ac:dyDescent="0.3">
      <c r="A32" s="52">
        <v>4180</v>
      </c>
      <c r="B32" s="49" t="s">
        <v>47</v>
      </c>
      <c r="C32" s="9">
        <v>0</v>
      </c>
      <c r="D32" s="9">
        <v>0</v>
      </c>
      <c r="E32" s="9"/>
    </row>
    <row r="33" spans="1:5" x14ac:dyDescent="0.3">
      <c r="A33" s="52">
        <v>4340</v>
      </c>
      <c r="B33" s="3" t="s">
        <v>78</v>
      </c>
      <c r="C33" s="9">
        <v>0</v>
      </c>
      <c r="D33" s="9">
        <v>0</v>
      </c>
      <c r="E33" s="9"/>
    </row>
    <row r="34" spans="1:5" x14ac:dyDescent="0.3">
      <c r="A34" s="52">
        <v>6000</v>
      </c>
      <c r="B34" s="3" t="s">
        <v>94</v>
      </c>
      <c r="C34" s="9">
        <v>0</v>
      </c>
      <c r="D34" s="9">
        <v>0</v>
      </c>
      <c r="E34" s="9"/>
    </row>
    <row r="35" spans="1:5" x14ac:dyDescent="0.3">
      <c r="A35" s="52">
        <v>6300</v>
      </c>
      <c r="B35" s="49" t="s">
        <v>48</v>
      </c>
      <c r="C35" s="9">
        <v>0</v>
      </c>
      <c r="D35" s="9">
        <v>0</v>
      </c>
      <c r="E35" s="9"/>
    </row>
    <row r="36" spans="1:5" x14ac:dyDescent="0.3">
      <c r="A36" s="52">
        <v>6340</v>
      </c>
      <c r="B36" s="52" t="s">
        <v>49</v>
      </c>
      <c r="C36" s="9">
        <v>0</v>
      </c>
      <c r="D36" s="9">
        <v>0</v>
      </c>
      <c r="E36" s="10"/>
    </row>
    <row r="37" spans="1:5" x14ac:dyDescent="0.3">
      <c r="A37" s="52">
        <v>6350</v>
      </c>
      <c r="B37" s="52" t="s">
        <v>50</v>
      </c>
      <c r="C37" s="9">
        <v>0</v>
      </c>
      <c r="D37" s="9">
        <v>0</v>
      </c>
      <c r="E37" s="9"/>
    </row>
    <row r="38" spans="1:5" x14ac:dyDescent="0.3">
      <c r="A38" s="52">
        <v>6360</v>
      </c>
      <c r="B38" s="52" t="s">
        <v>95</v>
      </c>
      <c r="C38" s="9">
        <v>39.700000000000003</v>
      </c>
      <c r="D38" s="9">
        <v>0</v>
      </c>
      <c r="E38" s="9"/>
    </row>
    <row r="39" spans="1:5" x14ac:dyDescent="0.3">
      <c r="A39" s="52">
        <v>6400</v>
      </c>
      <c r="B39" s="52" t="s">
        <v>51</v>
      </c>
      <c r="C39" s="9">
        <v>0</v>
      </c>
      <c r="D39" s="9">
        <v>0</v>
      </c>
      <c r="E39" s="9"/>
    </row>
    <row r="40" spans="1:5" x14ac:dyDescent="0.3">
      <c r="A40" s="52">
        <v>6530</v>
      </c>
      <c r="B40" s="52" t="s">
        <v>52</v>
      </c>
      <c r="C40" s="9">
        <v>1115.1500000000001</v>
      </c>
      <c r="D40" s="9">
        <v>1292</v>
      </c>
      <c r="E40" s="9"/>
    </row>
    <row r="41" spans="1:5" x14ac:dyDescent="0.3">
      <c r="A41" s="52">
        <v>6531</v>
      </c>
      <c r="B41" s="52" t="s">
        <v>100</v>
      </c>
      <c r="C41" s="9">
        <v>0</v>
      </c>
      <c r="D41" s="9">
        <v>0</v>
      </c>
      <c r="E41" s="9"/>
    </row>
    <row r="42" spans="1:5" x14ac:dyDescent="0.3">
      <c r="A42" s="52">
        <v>6600</v>
      </c>
      <c r="B42" s="49" t="s">
        <v>53</v>
      </c>
      <c r="C42" s="46">
        <v>0</v>
      </c>
      <c r="D42" s="46">
        <v>0</v>
      </c>
      <c r="E42" s="9"/>
    </row>
    <row r="43" spans="1:5" x14ac:dyDescent="0.3">
      <c r="A43" s="52">
        <v>6601</v>
      </c>
      <c r="B43" s="49" t="s">
        <v>54</v>
      </c>
      <c r="C43" s="12">
        <v>173846.39</v>
      </c>
      <c r="D43" s="12">
        <v>0</v>
      </c>
      <c r="E43" s="9"/>
    </row>
    <row r="44" spans="1:5" x14ac:dyDescent="0.3">
      <c r="A44" s="52">
        <v>6602</v>
      </c>
      <c r="B44" s="49" t="s">
        <v>55</v>
      </c>
      <c r="C44" s="46">
        <v>0</v>
      </c>
      <c r="D44" s="46">
        <v>0</v>
      </c>
      <c r="E44" s="9"/>
    </row>
    <row r="45" spans="1:5" x14ac:dyDescent="0.3">
      <c r="A45" s="52">
        <v>6603</v>
      </c>
      <c r="B45" s="49" t="s">
        <v>107</v>
      </c>
      <c r="C45" s="46">
        <v>0</v>
      </c>
      <c r="D45" s="46">
        <v>0</v>
      </c>
      <c r="E45" s="9"/>
    </row>
    <row r="46" spans="1:5" x14ac:dyDescent="0.3">
      <c r="A46" s="52">
        <v>6620</v>
      </c>
      <c r="B46" s="49" t="s">
        <v>56</v>
      </c>
      <c r="C46" s="46">
        <v>7012.06</v>
      </c>
      <c r="D46" s="46">
        <v>478</v>
      </c>
      <c r="E46" s="9"/>
    </row>
    <row r="47" spans="1:5" x14ac:dyDescent="0.3">
      <c r="A47" s="52">
        <v>6621</v>
      </c>
      <c r="B47" s="49" t="s">
        <v>96</v>
      </c>
      <c r="C47" s="46">
        <v>0</v>
      </c>
      <c r="D47" s="46">
        <v>0</v>
      </c>
      <c r="E47" s="9"/>
    </row>
    <row r="48" spans="1:5" x14ac:dyDescent="0.3">
      <c r="A48" s="52">
        <v>6720</v>
      </c>
      <c r="B48" s="49" t="s">
        <v>75</v>
      </c>
      <c r="C48" s="46">
        <v>0</v>
      </c>
      <c r="D48" s="46">
        <v>0</v>
      </c>
      <c r="E48" s="9"/>
    </row>
    <row r="49" spans="1:5" x14ac:dyDescent="0.3">
      <c r="A49" s="52">
        <v>6790</v>
      </c>
      <c r="B49" s="49" t="s">
        <v>99</v>
      </c>
      <c r="C49" s="46">
        <v>3000</v>
      </c>
      <c r="D49" s="46">
        <v>0</v>
      </c>
      <c r="E49" s="9"/>
    </row>
    <row r="50" spans="1:5" x14ac:dyDescent="0.3">
      <c r="A50" s="52">
        <v>6800</v>
      </c>
      <c r="B50" s="49" t="s">
        <v>30</v>
      </c>
      <c r="C50" s="46">
        <v>0</v>
      </c>
      <c r="D50" s="46">
        <v>0</v>
      </c>
      <c r="E50" s="9"/>
    </row>
    <row r="51" spans="1:5" x14ac:dyDescent="0.3">
      <c r="A51" s="52">
        <v>6810</v>
      </c>
      <c r="B51" s="49" t="s">
        <v>97</v>
      </c>
      <c r="C51" s="46">
        <v>0</v>
      </c>
      <c r="D51" s="46">
        <v>0</v>
      </c>
      <c r="E51" s="9"/>
    </row>
    <row r="52" spans="1:5" x14ac:dyDescent="0.3">
      <c r="A52" s="52">
        <v>6860</v>
      </c>
      <c r="B52" s="49" t="s">
        <v>57</v>
      </c>
      <c r="C52" s="46">
        <v>29691</v>
      </c>
      <c r="D52" s="46">
        <v>29114.84</v>
      </c>
      <c r="E52" s="9"/>
    </row>
    <row r="53" spans="1:5" x14ac:dyDescent="0.3">
      <c r="A53" s="52">
        <v>6861</v>
      </c>
      <c r="B53" s="49" t="s">
        <v>58</v>
      </c>
      <c r="C53" s="9">
        <v>0</v>
      </c>
      <c r="D53" s="9">
        <v>0</v>
      </c>
      <c r="E53" s="9"/>
    </row>
    <row r="54" spans="1:5" x14ac:dyDescent="0.3">
      <c r="A54" s="52">
        <v>6862</v>
      </c>
      <c r="B54" s="49" t="s">
        <v>46</v>
      </c>
      <c r="C54" s="9">
        <v>0</v>
      </c>
      <c r="D54" s="9">
        <v>0</v>
      </c>
      <c r="E54" s="9"/>
    </row>
    <row r="55" spans="1:5" x14ac:dyDescent="0.3">
      <c r="A55" s="52">
        <v>6900</v>
      </c>
      <c r="B55" s="49" t="s">
        <v>59</v>
      </c>
      <c r="C55" s="9">
        <v>0</v>
      </c>
      <c r="D55" s="9">
        <v>0</v>
      </c>
      <c r="E55" s="9"/>
    </row>
    <row r="56" spans="1:5" ht="14.25" customHeight="1" x14ac:dyDescent="0.3">
      <c r="A56" s="52">
        <v>6940</v>
      </c>
      <c r="B56" s="52" t="s">
        <v>60</v>
      </c>
      <c r="C56" s="9">
        <v>0</v>
      </c>
      <c r="D56" s="9">
        <v>0</v>
      </c>
      <c r="E56" s="9"/>
    </row>
    <row r="57" spans="1:5" x14ac:dyDescent="0.3">
      <c r="A57" s="52">
        <v>7000</v>
      </c>
      <c r="B57" s="52" t="s">
        <v>61</v>
      </c>
      <c r="C57" s="9">
        <v>518.09</v>
      </c>
      <c r="D57" s="9">
        <v>0</v>
      </c>
      <c r="E57" s="9"/>
    </row>
    <row r="58" spans="1:5" ht="12.75" customHeight="1" x14ac:dyDescent="0.3">
      <c r="A58" s="52">
        <v>7320</v>
      </c>
      <c r="B58" s="52" t="s">
        <v>62</v>
      </c>
      <c r="C58" s="9">
        <v>0</v>
      </c>
      <c r="D58" s="9">
        <v>0</v>
      </c>
      <c r="E58" s="9"/>
    </row>
    <row r="59" spans="1:5" ht="12.75" customHeight="1" x14ac:dyDescent="0.3">
      <c r="A59" s="52">
        <v>7400</v>
      </c>
      <c r="B59" s="52" t="s">
        <v>64</v>
      </c>
      <c r="C59" s="9">
        <v>12700</v>
      </c>
      <c r="D59" s="9">
        <v>12100</v>
      </c>
      <c r="E59" s="9"/>
    </row>
    <row r="60" spans="1:5" x14ac:dyDescent="0.3">
      <c r="A60" s="52">
        <v>7410</v>
      </c>
      <c r="B60" s="49" t="s">
        <v>63</v>
      </c>
      <c r="C60" s="9">
        <v>0</v>
      </c>
      <c r="D60" s="9">
        <v>0</v>
      </c>
      <c r="E60" s="9"/>
    </row>
    <row r="61" spans="1:5" x14ac:dyDescent="0.3">
      <c r="A61" s="52">
        <v>7420</v>
      </c>
      <c r="B61" s="49" t="s">
        <v>65</v>
      </c>
      <c r="C61" s="9">
        <v>0</v>
      </c>
      <c r="D61" s="9">
        <v>0</v>
      </c>
      <c r="E61" s="9"/>
    </row>
    <row r="62" spans="1:5" x14ac:dyDescent="0.3">
      <c r="A62" s="52">
        <v>7480</v>
      </c>
      <c r="B62" s="49" t="s">
        <v>66</v>
      </c>
      <c r="C62" s="9">
        <v>0</v>
      </c>
      <c r="D62" s="9">
        <v>0</v>
      </c>
      <c r="E62" s="10"/>
    </row>
    <row r="63" spans="1:5" x14ac:dyDescent="0.3">
      <c r="A63" s="52">
        <v>7500</v>
      </c>
      <c r="B63" s="49" t="s">
        <v>22</v>
      </c>
      <c r="C63" s="46">
        <v>0</v>
      </c>
      <c r="D63" s="46">
        <v>0</v>
      </c>
      <c r="E63" s="9"/>
    </row>
    <row r="64" spans="1:5" x14ac:dyDescent="0.3">
      <c r="A64" s="52">
        <v>7712</v>
      </c>
      <c r="B64" s="49" t="s">
        <v>90</v>
      </c>
      <c r="C64" s="46">
        <v>0</v>
      </c>
      <c r="D64" s="46">
        <v>0</v>
      </c>
      <c r="E64" s="9"/>
    </row>
    <row r="65" spans="1:4" x14ac:dyDescent="0.3">
      <c r="A65" s="52">
        <v>7770</v>
      </c>
      <c r="B65" s="52" t="s">
        <v>67</v>
      </c>
      <c r="C65" s="46">
        <v>0</v>
      </c>
      <c r="D65" s="46">
        <v>0</v>
      </c>
    </row>
    <row r="66" spans="1:4" x14ac:dyDescent="0.3">
      <c r="A66" s="52">
        <v>7790</v>
      </c>
      <c r="B66" s="52" t="s">
        <v>68</v>
      </c>
      <c r="C66" s="46">
        <v>0</v>
      </c>
      <c r="D66" s="46">
        <v>0</v>
      </c>
    </row>
    <row r="67" spans="1:4" x14ac:dyDescent="0.3">
      <c r="A67" s="38"/>
      <c r="B67" s="38"/>
      <c r="C67" s="46"/>
    </row>
    <row r="68" spans="1:4" x14ac:dyDescent="0.3">
      <c r="A68" s="38"/>
      <c r="B68" s="13" t="s">
        <v>7</v>
      </c>
      <c r="C68" s="11">
        <f>SUM(C32:C66)</f>
        <v>227922.39</v>
      </c>
      <c r="D68" s="11">
        <f>SUM(D32:D66)</f>
        <v>42984.84</v>
      </c>
    </row>
    <row r="69" spans="1:4" x14ac:dyDescent="0.3">
      <c r="A69" s="38"/>
      <c r="B69" s="13"/>
      <c r="C69" s="74"/>
    </row>
    <row r="70" spans="1:4" x14ac:dyDescent="0.3">
      <c r="A70" s="7"/>
      <c r="B70" s="7"/>
      <c r="C70" s="72"/>
    </row>
    <row r="71" spans="1:4" x14ac:dyDescent="0.3">
      <c r="A71" s="94" t="s">
        <v>8</v>
      </c>
      <c r="B71" s="94"/>
      <c r="C71" s="11">
        <f>+C28-C68</f>
        <v>-54746.430000000022</v>
      </c>
      <c r="D71" s="11">
        <f>+D28-D68</f>
        <v>54904.260000000009</v>
      </c>
    </row>
    <row r="72" spans="1:4" x14ac:dyDescent="0.3">
      <c r="A72" s="7"/>
      <c r="B72" s="7"/>
      <c r="C72" s="72"/>
    </row>
    <row r="73" spans="1:4" x14ac:dyDescent="0.3">
      <c r="A73" s="7"/>
      <c r="B73" s="7" t="s">
        <v>9</v>
      </c>
      <c r="C73" s="72"/>
    </row>
    <row r="74" spans="1:4" x14ac:dyDescent="0.3">
      <c r="A74" s="7"/>
      <c r="B74" s="7"/>
      <c r="C74" s="72"/>
    </row>
    <row r="75" spans="1:4" x14ac:dyDescent="0.3">
      <c r="A75" s="38">
        <v>8040</v>
      </c>
      <c r="B75" s="3" t="s">
        <v>10</v>
      </c>
      <c r="C75" s="9">
        <v>198</v>
      </c>
      <c r="D75" s="9">
        <v>92</v>
      </c>
    </row>
    <row r="76" spans="1:4" x14ac:dyDescent="0.3">
      <c r="A76" s="38"/>
      <c r="B76" s="38"/>
      <c r="C76" s="46"/>
    </row>
    <row r="77" spans="1:4" x14ac:dyDescent="0.3">
      <c r="A77" s="38"/>
      <c r="B77" s="13" t="s">
        <v>11</v>
      </c>
      <c r="C77" s="11">
        <f t="shared" ref="C77:D77" si="0">SUM(C75:C76)</f>
        <v>198</v>
      </c>
      <c r="D77" s="11">
        <f t="shared" si="0"/>
        <v>92</v>
      </c>
    </row>
    <row r="78" spans="1:4" x14ac:dyDescent="0.3">
      <c r="A78" s="38"/>
      <c r="B78" s="38"/>
      <c r="C78" s="46"/>
    </row>
    <row r="79" spans="1:4" x14ac:dyDescent="0.3">
      <c r="A79" s="38">
        <v>8150</v>
      </c>
      <c r="B79" s="38" t="s">
        <v>79</v>
      </c>
      <c r="C79" s="46">
        <v>0</v>
      </c>
      <c r="D79" s="9">
        <v>0</v>
      </c>
    </row>
    <row r="80" spans="1:4" x14ac:dyDescent="0.3">
      <c r="A80" s="38">
        <v>8155</v>
      </c>
      <c r="B80" s="38" t="s">
        <v>12</v>
      </c>
      <c r="C80" s="46">
        <v>0</v>
      </c>
      <c r="D80" s="9">
        <v>0</v>
      </c>
    </row>
    <row r="81" spans="1:4" x14ac:dyDescent="0.3">
      <c r="A81" s="38"/>
      <c r="B81" s="38"/>
      <c r="C81" s="46"/>
    </row>
    <row r="82" spans="1:4" x14ac:dyDescent="0.3">
      <c r="A82" s="38"/>
      <c r="B82" s="37" t="s">
        <v>13</v>
      </c>
      <c r="C82" s="11">
        <f>SUM(C79:C81)</f>
        <v>0</v>
      </c>
      <c r="D82" s="11">
        <f>SUM(D79:D81)</f>
        <v>0</v>
      </c>
    </row>
    <row r="83" spans="1:4" x14ac:dyDescent="0.3">
      <c r="A83" s="38"/>
      <c r="B83" s="38"/>
      <c r="C83" s="46"/>
    </row>
    <row r="84" spans="1:4" x14ac:dyDescent="0.3">
      <c r="A84" s="7"/>
      <c r="B84" s="7"/>
      <c r="C84" s="72"/>
    </row>
    <row r="85" spans="1:4" x14ac:dyDescent="0.3">
      <c r="A85" s="38"/>
      <c r="B85" s="38"/>
      <c r="C85" s="46"/>
    </row>
    <row r="86" spans="1:4" x14ac:dyDescent="0.3">
      <c r="A86" s="94" t="s">
        <v>14</v>
      </c>
      <c r="B86" s="94"/>
      <c r="C86" s="11">
        <f>+C71+C77-C82</f>
        <v>-54548.430000000022</v>
      </c>
      <c r="D86" s="11">
        <f>+D71+D77-D82</f>
        <v>54996.260000000009</v>
      </c>
    </row>
  </sheetData>
  <mergeCells count="7">
    <mergeCell ref="D7:D8"/>
    <mergeCell ref="A86:B86"/>
    <mergeCell ref="A5:B5"/>
    <mergeCell ref="A7:A8"/>
    <mergeCell ref="B7:B8"/>
    <mergeCell ref="C7:C8"/>
    <mergeCell ref="A71:B7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F46"/>
  <sheetViews>
    <sheetView workbookViewId="0">
      <selection activeCell="F38" sqref="F38"/>
    </sheetView>
  </sheetViews>
  <sheetFormatPr baseColWidth="10" defaultRowHeight="14.5" x14ac:dyDescent="0.35"/>
  <cols>
    <col min="6" max="6" width="12.1796875" style="28" bestFit="1" customWidth="1"/>
  </cols>
  <sheetData>
    <row r="3" spans="3:6" ht="23.5" x14ac:dyDescent="0.55000000000000004">
      <c r="C3" s="27" t="s">
        <v>102</v>
      </c>
    </row>
    <row r="4" spans="3:6" x14ac:dyDescent="0.35">
      <c r="C4" s="29"/>
    </row>
    <row r="8" spans="3:6" x14ac:dyDescent="0.35">
      <c r="C8" t="s">
        <v>24</v>
      </c>
      <c r="F8" s="30">
        <v>538155.44999999995</v>
      </c>
    </row>
    <row r="9" spans="3:6" x14ac:dyDescent="0.35">
      <c r="F9" s="30"/>
    </row>
    <row r="10" spans="3:6" x14ac:dyDescent="0.35">
      <c r="F10" s="30"/>
    </row>
    <row r="11" spans="3:6" x14ac:dyDescent="0.35">
      <c r="F11" s="30"/>
    </row>
    <row r="12" spans="3:6" x14ac:dyDescent="0.35">
      <c r="F12" s="30"/>
    </row>
    <row r="13" spans="3:6" x14ac:dyDescent="0.35">
      <c r="F13" s="30"/>
    </row>
    <row r="14" spans="3:6" x14ac:dyDescent="0.35">
      <c r="F14" s="30"/>
    </row>
    <row r="15" spans="3:6" x14ac:dyDescent="0.35">
      <c r="C15" s="31" t="s">
        <v>25</v>
      </c>
      <c r="F15" s="30"/>
    </row>
    <row r="16" spans="3:6" x14ac:dyDescent="0.35">
      <c r="F16" s="30"/>
    </row>
    <row r="17" spans="2:6" x14ac:dyDescent="0.35">
      <c r="B17" s="32"/>
      <c r="C17" s="32"/>
      <c r="E17" s="33"/>
      <c r="F17" s="34"/>
    </row>
    <row r="18" spans="2:6" x14ac:dyDescent="0.35">
      <c r="F18" s="30">
        <f>SUM(F17:F17)</f>
        <v>0</v>
      </c>
    </row>
    <row r="19" spans="2:6" x14ac:dyDescent="0.35">
      <c r="F19" s="30"/>
    </row>
    <row r="20" spans="2:6" x14ac:dyDescent="0.35">
      <c r="F20" s="30"/>
    </row>
    <row r="21" spans="2:6" x14ac:dyDescent="0.35">
      <c r="F21" s="30"/>
    </row>
    <row r="22" spans="2:6" x14ac:dyDescent="0.35">
      <c r="F22" s="30"/>
    </row>
    <row r="23" spans="2:6" x14ac:dyDescent="0.35">
      <c r="F23" s="30"/>
    </row>
    <row r="24" spans="2:6" x14ac:dyDescent="0.35">
      <c r="F24" s="30"/>
    </row>
    <row r="25" spans="2:6" x14ac:dyDescent="0.35">
      <c r="C25" s="31" t="s">
        <v>26</v>
      </c>
      <c r="F25" s="30"/>
    </row>
    <row r="26" spans="2:6" x14ac:dyDescent="0.35">
      <c r="C26" s="31"/>
      <c r="F26" s="30"/>
    </row>
    <row r="27" spans="2:6" x14ac:dyDescent="0.35">
      <c r="C27" s="32"/>
      <c r="F27" s="34"/>
    </row>
    <row r="28" spans="2:6" x14ac:dyDescent="0.35">
      <c r="F28" s="30">
        <f>SUM(F27:F27)</f>
        <v>0</v>
      </c>
    </row>
    <row r="29" spans="2:6" x14ac:dyDescent="0.35">
      <c r="F29" s="30"/>
    </row>
    <row r="30" spans="2:6" x14ac:dyDescent="0.35">
      <c r="F30" s="30"/>
    </row>
    <row r="31" spans="2:6" x14ac:dyDescent="0.35">
      <c r="F31" s="30"/>
    </row>
    <row r="32" spans="2:6" x14ac:dyDescent="0.35">
      <c r="F32" s="30"/>
    </row>
    <row r="33" spans="1:6" x14ac:dyDescent="0.35">
      <c r="F33" s="30"/>
    </row>
    <row r="34" spans="1:6" x14ac:dyDescent="0.35">
      <c r="F34" s="30"/>
    </row>
    <row r="35" spans="1:6" x14ac:dyDescent="0.35">
      <c r="F35" s="30"/>
    </row>
    <row r="36" spans="1:6" x14ac:dyDescent="0.35">
      <c r="F36" s="30"/>
    </row>
    <row r="37" spans="1:6" ht="15" thickBot="1" x14ac:dyDescent="0.4">
      <c r="C37" t="s">
        <v>27</v>
      </c>
      <c r="F37" s="35">
        <v>-538155.44999999995</v>
      </c>
    </row>
    <row r="38" spans="1:6" ht="15" thickTop="1" x14ac:dyDescent="0.35">
      <c r="F38" s="30"/>
    </row>
    <row r="39" spans="1:6" x14ac:dyDescent="0.35">
      <c r="F39" s="30"/>
    </row>
    <row r="40" spans="1:6" x14ac:dyDescent="0.35">
      <c r="F40" s="30"/>
    </row>
    <row r="41" spans="1:6" x14ac:dyDescent="0.35">
      <c r="F41" s="30"/>
    </row>
    <row r="42" spans="1:6" x14ac:dyDescent="0.35">
      <c r="E42" t="s">
        <v>28</v>
      </c>
      <c r="F42" s="30">
        <f>+F8+F18+F28+F37</f>
        <v>0</v>
      </c>
    </row>
    <row r="45" spans="1:6" x14ac:dyDescent="0.35">
      <c r="A45" s="36">
        <v>46062</v>
      </c>
    </row>
    <row r="46" spans="1:6" x14ac:dyDescent="0.35">
      <c r="A46" t="s">
        <v>33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F47"/>
  <sheetViews>
    <sheetView workbookViewId="0">
      <selection activeCell="A47" sqref="A47"/>
    </sheetView>
  </sheetViews>
  <sheetFormatPr baseColWidth="10" defaultRowHeight="14.5" x14ac:dyDescent="0.35"/>
  <cols>
    <col min="6" max="6" width="12.1796875" style="28" bestFit="1" customWidth="1"/>
  </cols>
  <sheetData>
    <row r="3" spans="3:6" ht="23.5" x14ac:dyDescent="0.55000000000000004">
      <c r="C3" s="27" t="s">
        <v>102</v>
      </c>
    </row>
    <row r="4" spans="3:6" x14ac:dyDescent="0.35">
      <c r="C4" s="29"/>
    </row>
    <row r="8" spans="3:6" x14ac:dyDescent="0.35">
      <c r="C8" t="s">
        <v>24</v>
      </c>
      <c r="F8" s="30">
        <v>34472.39</v>
      </c>
    </row>
    <row r="9" spans="3:6" x14ac:dyDescent="0.35">
      <c r="F9" s="30"/>
    </row>
    <row r="10" spans="3:6" x14ac:dyDescent="0.35">
      <c r="F10" s="30"/>
    </row>
    <row r="11" spans="3:6" x14ac:dyDescent="0.35">
      <c r="F11" s="30"/>
    </row>
    <row r="12" spans="3:6" x14ac:dyDescent="0.35">
      <c r="F12" s="30"/>
    </row>
    <row r="13" spans="3:6" x14ac:dyDescent="0.35">
      <c r="F13" s="30"/>
    </row>
    <row r="14" spans="3:6" x14ac:dyDescent="0.35">
      <c r="F14" s="30"/>
    </row>
    <row r="15" spans="3:6" x14ac:dyDescent="0.35">
      <c r="C15" s="31" t="s">
        <v>25</v>
      </c>
      <c r="F15" s="30"/>
    </row>
    <row r="16" spans="3:6" x14ac:dyDescent="0.35">
      <c r="F16" s="30"/>
    </row>
    <row r="17" spans="2:6" x14ac:dyDescent="0.35">
      <c r="B17" s="32"/>
      <c r="C17" s="32"/>
      <c r="E17" s="33"/>
      <c r="F17" s="34"/>
    </row>
    <row r="18" spans="2:6" x14ac:dyDescent="0.35">
      <c r="F18" s="30">
        <f>SUM(F17:F17)</f>
        <v>0</v>
      </c>
    </row>
    <row r="19" spans="2:6" x14ac:dyDescent="0.35">
      <c r="F19" s="30"/>
    </row>
    <row r="20" spans="2:6" x14ac:dyDescent="0.35">
      <c r="F20" s="30"/>
    </row>
    <row r="21" spans="2:6" x14ac:dyDescent="0.35">
      <c r="F21" s="30"/>
    </row>
    <row r="22" spans="2:6" x14ac:dyDescent="0.35">
      <c r="F22" s="30"/>
    </row>
    <row r="23" spans="2:6" x14ac:dyDescent="0.35">
      <c r="F23" s="30"/>
    </row>
    <row r="24" spans="2:6" x14ac:dyDescent="0.35">
      <c r="F24" s="30"/>
    </row>
    <row r="25" spans="2:6" x14ac:dyDescent="0.35">
      <c r="C25" s="31" t="s">
        <v>26</v>
      </c>
      <c r="F25" s="30"/>
    </row>
    <row r="26" spans="2:6" x14ac:dyDescent="0.35">
      <c r="C26" s="31"/>
      <c r="F26" s="30"/>
    </row>
    <row r="27" spans="2:6" x14ac:dyDescent="0.35">
      <c r="C27" s="32"/>
      <c r="F27" s="30"/>
    </row>
    <row r="28" spans="2:6" x14ac:dyDescent="0.35">
      <c r="C28" s="32"/>
      <c r="F28" s="34"/>
    </row>
    <row r="29" spans="2:6" x14ac:dyDescent="0.35">
      <c r="F29" s="30">
        <f>SUM(F27:F28)</f>
        <v>0</v>
      </c>
    </row>
    <row r="30" spans="2:6" x14ac:dyDescent="0.35">
      <c r="F30" s="30"/>
    </row>
    <row r="31" spans="2:6" x14ac:dyDescent="0.35">
      <c r="F31" s="30"/>
    </row>
    <row r="32" spans="2:6" x14ac:dyDescent="0.35">
      <c r="F32" s="30"/>
    </row>
    <row r="33" spans="1:6" x14ac:dyDescent="0.35">
      <c r="F33" s="30"/>
    </row>
    <row r="34" spans="1:6" x14ac:dyDescent="0.35">
      <c r="F34" s="30"/>
    </row>
    <row r="35" spans="1:6" x14ac:dyDescent="0.35">
      <c r="F35" s="30"/>
    </row>
    <row r="36" spans="1:6" x14ac:dyDescent="0.35">
      <c r="F36" s="30"/>
    </row>
    <row r="37" spans="1:6" x14ac:dyDescent="0.35">
      <c r="F37" s="30"/>
    </row>
    <row r="38" spans="1:6" ht="15" thickBot="1" x14ac:dyDescent="0.4">
      <c r="C38" t="s">
        <v>27</v>
      </c>
      <c r="F38" s="35">
        <v>-34472.39</v>
      </c>
    </row>
    <row r="39" spans="1:6" ht="15" thickTop="1" x14ac:dyDescent="0.35">
      <c r="F39" s="30"/>
    </row>
    <row r="40" spans="1:6" x14ac:dyDescent="0.35">
      <c r="F40" s="30"/>
    </row>
    <row r="41" spans="1:6" x14ac:dyDescent="0.35">
      <c r="F41" s="30"/>
    </row>
    <row r="42" spans="1:6" x14ac:dyDescent="0.35">
      <c r="F42" s="30"/>
    </row>
    <row r="43" spans="1:6" x14ac:dyDescent="0.35">
      <c r="E43" t="s">
        <v>28</v>
      </c>
      <c r="F43" s="30">
        <f>+F8+F18+F29+F38</f>
        <v>0</v>
      </c>
    </row>
    <row r="46" spans="1:6" x14ac:dyDescent="0.35">
      <c r="A46" s="36">
        <v>46062</v>
      </c>
    </row>
    <row r="47" spans="1:6" x14ac:dyDescent="0.35">
      <c r="A47" t="s">
        <v>33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F47"/>
  <sheetViews>
    <sheetView workbookViewId="0">
      <selection activeCell="A47" sqref="A47"/>
    </sheetView>
  </sheetViews>
  <sheetFormatPr baseColWidth="10" defaultRowHeight="14.5" x14ac:dyDescent="0.35"/>
  <cols>
    <col min="6" max="6" width="12.1796875" style="28" bestFit="1" customWidth="1"/>
  </cols>
  <sheetData>
    <row r="3" spans="3:6" ht="23.5" x14ac:dyDescent="0.55000000000000004">
      <c r="C3" s="27" t="s">
        <v>102</v>
      </c>
    </row>
    <row r="4" spans="3:6" x14ac:dyDescent="0.35">
      <c r="C4" s="29"/>
    </row>
    <row r="8" spans="3:6" x14ac:dyDescent="0.35">
      <c r="C8" t="s">
        <v>24</v>
      </c>
      <c r="F8" s="30">
        <v>25029.46</v>
      </c>
    </row>
    <row r="9" spans="3:6" x14ac:dyDescent="0.35">
      <c r="F9" s="30"/>
    </row>
    <row r="10" spans="3:6" x14ac:dyDescent="0.35">
      <c r="F10" s="30"/>
    </row>
    <row r="11" spans="3:6" x14ac:dyDescent="0.35">
      <c r="F11" s="30"/>
    </row>
    <row r="12" spans="3:6" x14ac:dyDescent="0.35">
      <c r="F12" s="30"/>
    </row>
    <row r="13" spans="3:6" x14ac:dyDescent="0.35">
      <c r="F13" s="30"/>
    </row>
    <row r="14" spans="3:6" x14ac:dyDescent="0.35">
      <c r="F14" s="30"/>
    </row>
    <row r="15" spans="3:6" x14ac:dyDescent="0.35">
      <c r="C15" s="31" t="s">
        <v>25</v>
      </c>
      <c r="F15" s="30"/>
    </row>
    <row r="16" spans="3:6" x14ac:dyDescent="0.35">
      <c r="F16" s="30"/>
    </row>
    <row r="17" spans="2:6" x14ac:dyDescent="0.35">
      <c r="B17" s="32"/>
      <c r="C17" s="32"/>
      <c r="E17" s="33"/>
      <c r="F17" s="34"/>
    </row>
    <row r="18" spans="2:6" x14ac:dyDescent="0.35">
      <c r="F18" s="30">
        <f>SUM(F17:F17)</f>
        <v>0</v>
      </c>
    </row>
    <row r="19" spans="2:6" x14ac:dyDescent="0.35">
      <c r="F19" s="30"/>
    </row>
    <row r="20" spans="2:6" x14ac:dyDescent="0.35">
      <c r="F20" s="30"/>
    </row>
    <row r="21" spans="2:6" x14ac:dyDescent="0.35">
      <c r="F21" s="30"/>
    </row>
    <row r="22" spans="2:6" x14ac:dyDescent="0.35">
      <c r="F22" s="30"/>
    </row>
    <row r="23" spans="2:6" x14ac:dyDescent="0.35">
      <c r="F23" s="30"/>
    </row>
    <row r="24" spans="2:6" x14ac:dyDescent="0.35">
      <c r="F24" s="30"/>
    </row>
    <row r="25" spans="2:6" x14ac:dyDescent="0.35">
      <c r="C25" s="31" t="s">
        <v>26</v>
      </c>
      <c r="F25" s="30"/>
    </row>
    <row r="26" spans="2:6" x14ac:dyDescent="0.35">
      <c r="C26" s="31"/>
      <c r="F26" s="30"/>
    </row>
    <row r="27" spans="2:6" x14ac:dyDescent="0.35">
      <c r="C27" s="32"/>
      <c r="F27" s="30"/>
    </row>
    <row r="28" spans="2:6" x14ac:dyDescent="0.35">
      <c r="C28" s="32"/>
      <c r="F28" s="34"/>
    </row>
    <row r="29" spans="2:6" x14ac:dyDescent="0.35">
      <c r="F29" s="30">
        <f>SUM(F27:F28)</f>
        <v>0</v>
      </c>
    </row>
    <row r="30" spans="2:6" x14ac:dyDescent="0.35">
      <c r="F30" s="30"/>
    </row>
    <row r="31" spans="2:6" x14ac:dyDescent="0.35">
      <c r="F31" s="30"/>
    </row>
    <row r="32" spans="2:6" x14ac:dyDescent="0.35">
      <c r="F32" s="30"/>
    </row>
    <row r="33" spans="1:6" x14ac:dyDescent="0.35">
      <c r="F33" s="30"/>
    </row>
    <row r="34" spans="1:6" x14ac:dyDescent="0.35">
      <c r="F34" s="30"/>
    </row>
    <row r="35" spans="1:6" x14ac:dyDescent="0.35">
      <c r="F35" s="30"/>
    </row>
    <row r="36" spans="1:6" x14ac:dyDescent="0.35">
      <c r="F36" s="30"/>
    </row>
    <row r="37" spans="1:6" x14ac:dyDescent="0.35">
      <c r="F37" s="30"/>
    </row>
    <row r="38" spans="1:6" ht="15" thickBot="1" x14ac:dyDescent="0.4">
      <c r="C38" t="s">
        <v>27</v>
      </c>
      <c r="F38" s="35">
        <v>-25029.46</v>
      </c>
    </row>
    <row r="39" spans="1:6" ht="15" thickTop="1" x14ac:dyDescent="0.35">
      <c r="F39" s="30"/>
    </row>
    <row r="40" spans="1:6" x14ac:dyDescent="0.35">
      <c r="F40" s="30"/>
    </row>
    <row r="41" spans="1:6" x14ac:dyDescent="0.35">
      <c r="F41" s="30"/>
    </row>
    <row r="42" spans="1:6" x14ac:dyDescent="0.35">
      <c r="F42" s="30"/>
    </row>
    <row r="43" spans="1:6" x14ac:dyDescent="0.35">
      <c r="E43" t="s">
        <v>28</v>
      </c>
      <c r="F43" s="30">
        <f>+F8+F18+F29+F38</f>
        <v>0</v>
      </c>
    </row>
    <row r="46" spans="1:6" x14ac:dyDescent="0.35">
      <c r="A46" s="36">
        <v>46062</v>
      </c>
    </row>
    <row r="47" spans="1:6" x14ac:dyDescent="0.35">
      <c r="A47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tabSelected="1" topLeftCell="A12" workbookViewId="0">
      <selection activeCell="G25" sqref="G25"/>
    </sheetView>
  </sheetViews>
  <sheetFormatPr baseColWidth="10" defaultColWidth="11.453125" defaultRowHeight="13" x14ac:dyDescent="0.3"/>
  <cols>
    <col min="1" max="1" width="9" style="3" customWidth="1"/>
    <col min="2" max="2" width="29" style="3" bestFit="1" customWidth="1"/>
    <col min="3" max="3" width="13.54296875" style="9" customWidth="1"/>
    <col min="4" max="4" width="14.1796875" style="9" customWidth="1"/>
    <col min="5" max="5" width="11.453125" style="3" hidden="1" customWidth="1"/>
    <col min="6" max="6" width="10.453125" style="3" customWidth="1"/>
    <col min="7" max="16384" width="11.453125" style="3"/>
  </cols>
  <sheetData>
    <row r="1" spans="1:5" ht="18.5" x14ac:dyDescent="0.45">
      <c r="A1" s="14" t="s">
        <v>101</v>
      </c>
      <c r="B1" s="15"/>
      <c r="D1" s="16" t="s">
        <v>15</v>
      </c>
      <c r="E1" s="17"/>
    </row>
    <row r="2" spans="1:5" x14ac:dyDescent="0.3">
      <c r="A2" s="18"/>
      <c r="B2" s="18"/>
      <c r="E2" s="18"/>
    </row>
    <row r="3" spans="1:5" ht="13.5" thickBot="1" x14ac:dyDescent="0.35">
      <c r="A3" s="19" t="s">
        <v>0</v>
      </c>
      <c r="B3" s="19" t="s">
        <v>1</v>
      </c>
      <c r="C3" s="98" t="s">
        <v>103</v>
      </c>
      <c r="D3" s="83" t="s">
        <v>98</v>
      </c>
      <c r="E3" s="20"/>
    </row>
    <row r="4" spans="1:5" x14ac:dyDescent="0.3">
      <c r="A4" s="21"/>
      <c r="B4" s="21"/>
      <c r="C4" s="12"/>
      <c r="D4" s="12"/>
      <c r="E4" s="22"/>
    </row>
    <row r="5" spans="1:5" x14ac:dyDescent="0.3">
      <c r="A5" s="91" t="s">
        <v>16</v>
      </c>
      <c r="B5" s="91"/>
      <c r="C5" s="23"/>
      <c r="D5" s="23"/>
      <c r="E5" s="24"/>
    </row>
    <row r="6" spans="1:5" x14ac:dyDescent="0.3">
      <c r="A6" s="21"/>
      <c r="B6" s="21" t="s">
        <v>81</v>
      </c>
      <c r="C6" s="12"/>
      <c r="D6" s="12"/>
      <c r="E6" s="22"/>
    </row>
    <row r="7" spans="1:5" x14ac:dyDescent="0.3">
      <c r="A7" s="21">
        <v>1120</v>
      </c>
      <c r="B7" s="21" t="s">
        <v>80</v>
      </c>
      <c r="C7" s="12">
        <v>130083.5</v>
      </c>
      <c r="D7" s="12">
        <v>156101</v>
      </c>
      <c r="E7" s="22"/>
    </row>
    <row r="8" spans="1:5" x14ac:dyDescent="0.3">
      <c r="A8" s="21"/>
      <c r="B8" s="21"/>
      <c r="C8" s="12"/>
      <c r="D8" s="12"/>
      <c r="E8" s="22"/>
    </row>
    <row r="9" spans="1:5" x14ac:dyDescent="0.3">
      <c r="A9" s="21"/>
      <c r="B9" s="21" t="s">
        <v>82</v>
      </c>
      <c r="C9" s="12"/>
      <c r="D9" s="12"/>
      <c r="E9" s="22"/>
    </row>
    <row r="10" spans="1:5" x14ac:dyDescent="0.3">
      <c r="A10" s="21">
        <v>1800</v>
      </c>
      <c r="B10" s="21" t="s">
        <v>71</v>
      </c>
      <c r="C10" s="12">
        <v>10000</v>
      </c>
      <c r="D10" s="12">
        <v>10000</v>
      </c>
      <c r="E10" s="22"/>
    </row>
    <row r="11" spans="1:5" x14ac:dyDescent="0.3">
      <c r="A11" s="21">
        <v>1920</v>
      </c>
      <c r="B11" s="21" t="s">
        <v>76</v>
      </c>
      <c r="C11" s="12">
        <v>538155.44999999995</v>
      </c>
      <c r="D11" s="12">
        <v>605766</v>
      </c>
      <c r="E11" s="22"/>
    </row>
    <row r="12" spans="1:5" x14ac:dyDescent="0.3">
      <c r="A12" s="21">
        <v>1921</v>
      </c>
      <c r="B12" s="21" t="s">
        <v>72</v>
      </c>
      <c r="C12" s="12">
        <v>34472.39</v>
      </c>
      <c r="D12" s="12">
        <v>17654</v>
      </c>
      <c r="E12" s="22"/>
    </row>
    <row r="13" spans="1:5" x14ac:dyDescent="0.3">
      <c r="A13" s="21">
        <v>1923</v>
      </c>
      <c r="B13" s="21" t="s">
        <v>83</v>
      </c>
      <c r="C13" s="12">
        <v>25029.46</v>
      </c>
      <c r="D13" s="12">
        <v>38605</v>
      </c>
      <c r="E13" s="22"/>
    </row>
    <row r="14" spans="1:5" x14ac:dyDescent="0.3">
      <c r="A14" s="21"/>
      <c r="B14" s="21"/>
      <c r="C14" s="12"/>
      <c r="D14" s="12"/>
      <c r="E14" s="22"/>
    </row>
    <row r="15" spans="1:5" x14ac:dyDescent="0.3">
      <c r="A15" s="91" t="s">
        <v>23</v>
      </c>
      <c r="B15" s="91"/>
      <c r="C15" s="11">
        <f>SUM(C7:C13)</f>
        <v>737740.79999999993</v>
      </c>
      <c r="D15" s="11">
        <f>SUM(D7:D13)</f>
        <v>828126</v>
      </c>
      <c r="E15" s="22"/>
    </row>
    <row r="16" spans="1:5" x14ac:dyDescent="0.3">
      <c r="A16" s="26"/>
      <c r="B16" s="26"/>
      <c r="C16" s="11"/>
      <c r="D16" s="11"/>
      <c r="E16" s="22"/>
    </row>
    <row r="17" spans="1:9" x14ac:dyDescent="0.3">
      <c r="A17" s="21"/>
      <c r="B17" s="21"/>
      <c r="C17" s="12"/>
      <c r="D17" s="12"/>
      <c r="E17" s="22"/>
    </row>
    <row r="18" spans="1:9" x14ac:dyDescent="0.3">
      <c r="A18" s="91" t="s">
        <v>17</v>
      </c>
      <c r="B18" s="91"/>
      <c r="C18" s="23"/>
      <c r="D18" s="23"/>
      <c r="E18" s="22"/>
    </row>
    <row r="19" spans="1:9" x14ac:dyDescent="0.3">
      <c r="A19" s="21"/>
      <c r="B19" s="21"/>
      <c r="C19" s="12"/>
      <c r="D19" s="12"/>
      <c r="E19" s="22"/>
      <c r="H19" s="9"/>
    </row>
    <row r="20" spans="1:9" x14ac:dyDescent="0.3">
      <c r="A20" s="21"/>
      <c r="B20" s="21" t="s">
        <v>18</v>
      </c>
      <c r="C20" s="12"/>
      <c r="D20" s="12"/>
      <c r="E20" s="22"/>
    </row>
    <row r="21" spans="1:9" x14ac:dyDescent="0.3">
      <c r="A21" s="21"/>
      <c r="B21" s="21"/>
      <c r="C21" s="12"/>
      <c r="D21" s="12"/>
      <c r="E21" s="22"/>
    </row>
    <row r="22" spans="1:9" x14ac:dyDescent="0.3">
      <c r="A22" s="21">
        <v>2050</v>
      </c>
      <c r="B22" s="3" t="s">
        <v>19</v>
      </c>
      <c r="C22" s="9">
        <v>818125.43</v>
      </c>
      <c r="D22" s="9">
        <v>557198.4</v>
      </c>
      <c r="E22" s="9">
        <f t="shared" ref="E22" si="0">+F24</f>
        <v>0</v>
      </c>
    </row>
    <row r="23" spans="1:9" x14ac:dyDescent="0.3">
      <c r="A23" s="21"/>
      <c r="B23" s="21" t="s">
        <v>31</v>
      </c>
      <c r="C23" s="12">
        <v>-90384.63</v>
      </c>
      <c r="D23" s="12">
        <v>270927.40000000002</v>
      </c>
      <c r="E23" s="22"/>
      <c r="I23" s="9"/>
    </row>
    <row r="24" spans="1:9" x14ac:dyDescent="0.3">
      <c r="A24" s="21"/>
      <c r="B24" s="21" t="s">
        <v>20</v>
      </c>
      <c r="C24" s="25">
        <f>SUM(C22:C23)</f>
        <v>727740.8</v>
      </c>
      <c r="D24" s="25">
        <f>SUM(D22:D23)</f>
        <v>828125.8</v>
      </c>
      <c r="E24" s="25">
        <f>SUM(E22:E23)</f>
        <v>0</v>
      </c>
      <c r="G24" s="9"/>
    </row>
    <row r="25" spans="1:9" x14ac:dyDescent="0.3">
      <c r="A25" s="21"/>
      <c r="B25" s="21"/>
      <c r="C25" s="12"/>
      <c r="D25" s="12"/>
      <c r="E25" s="22"/>
      <c r="F25" s="9"/>
    </row>
    <row r="26" spans="1:9" x14ac:dyDescent="0.3">
      <c r="A26" s="21">
        <v>2201</v>
      </c>
      <c r="B26" s="21" t="s">
        <v>84</v>
      </c>
      <c r="C26" s="12">
        <v>0</v>
      </c>
      <c r="D26" s="12">
        <v>0</v>
      </c>
    </row>
    <row r="27" spans="1:9" x14ac:dyDescent="0.3">
      <c r="A27" s="21"/>
      <c r="B27" s="21" t="s">
        <v>85</v>
      </c>
      <c r="C27" s="25">
        <f>SUM(C26)</f>
        <v>0</v>
      </c>
      <c r="D27" s="25">
        <f>SUM(D26)</f>
        <v>0</v>
      </c>
    </row>
    <row r="28" spans="1:9" x14ac:dyDescent="0.3">
      <c r="A28" s="21"/>
      <c r="B28" s="21"/>
      <c r="C28" s="25"/>
      <c r="D28" s="25"/>
    </row>
    <row r="29" spans="1:9" x14ac:dyDescent="0.3">
      <c r="A29" s="21">
        <v>2409</v>
      </c>
      <c r="B29" s="21" t="s">
        <v>91</v>
      </c>
      <c r="C29" s="12">
        <v>0</v>
      </c>
      <c r="D29" s="12">
        <v>0</v>
      </c>
    </row>
    <row r="30" spans="1:9" x14ac:dyDescent="0.3">
      <c r="A30" s="21"/>
      <c r="B30" s="21" t="s">
        <v>92</v>
      </c>
      <c r="C30" s="25">
        <f>+C29+C27</f>
        <v>0</v>
      </c>
      <c r="D30" s="25">
        <f>+D29+D27</f>
        <v>0</v>
      </c>
    </row>
    <row r="31" spans="1:9" x14ac:dyDescent="0.3">
      <c r="A31" s="21"/>
      <c r="B31" s="21"/>
      <c r="C31" s="12"/>
      <c r="D31" s="12"/>
      <c r="G31" s="9"/>
    </row>
    <row r="32" spans="1:9" x14ac:dyDescent="0.3">
      <c r="A32" s="91" t="s">
        <v>21</v>
      </c>
      <c r="B32" s="91"/>
      <c r="C32" s="11">
        <f>+C24-C30</f>
        <v>727740.8</v>
      </c>
      <c r="D32" s="11">
        <f>+D24-D30</f>
        <v>828125.8</v>
      </c>
      <c r="F32" s="9"/>
      <c r="I32" s="9"/>
    </row>
  </sheetData>
  <mergeCells count="4">
    <mergeCell ref="A5:B5"/>
    <mergeCell ref="A15:B15"/>
    <mergeCell ref="A18:B18"/>
    <mergeCell ref="A32:B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7"/>
  <sheetViews>
    <sheetView topLeftCell="A72" workbookViewId="0">
      <selection activeCell="A46" sqref="A46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0.90625" style="44" bestFit="1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101</v>
      </c>
      <c r="B1" s="39"/>
      <c r="C1" s="70" t="s">
        <v>69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71" t="s">
        <v>2</v>
      </c>
      <c r="D3" s="66" t="s">
        <v>73</v>
      </c>
      <c r="E3" s="42"/>
    </row>
    <row r="4" spans="1:6" x14ac:dyDescent="0.35">
      <c r="A4" s="7"/>
      <c r="B4" s="7"/>
      <c r="C4" s="72"/>
    </row>
    <row r="5" spans="1:6" ht="12.75" customHeight="1" x14ac:dyDescent="0.35">
      <c r="A5" s="94" t="s">
        <v>3</v>
      </c>
      <c r="B5" s="94"/>
      <c r="C5" s="73"/>
    </row>
    <row r="6" spans="1:6" x14ac:dyDescent="0.35">
      <c r="A6" s="38"/>
      <c r="B6" s="38"/>
      <c r="C6" s="46"/>
    </row>
    <row r="7" spans="1:6" x14ac:dyDescent="0.35">
      <c r="A7" s="95"/>
      <c r="B7" s="94" t="s">
        <v>32</v>
      </c>
      <c r="C7" s="101" t="s">
        <v>103</v>
      </c>
      <c r="D7" s="92">
        <v>2024</v>
      </c>
      <c r="E7" s="43"/>
    </row>
    <row r="8" spans="1:6" x14ac:dyDescent="0.35">
      <c r="A8" s="95"/>
      <c r="B8" s="94"/>
      <c r="C8" s="103"/>
      <c r="D8" s="92"/>
      <c r="E8" s="43"/>
    </row>
    <row r="9" spans="1:6" x14ac:dyDescent="0.35">
      <c r="A9" s="7"/>
      <c r="B9" s="7"/>
      <c r="C9" s="72"/>
      <c r="D9" s="9"/>
      <c r="E9" s="44"/>
    </row>
    <row r="10" spans="1:6" x14ac:dyDescent="0.35">
      <c r="A10" s="52">
        <v>3020</v>
      </c>
      <c r="B10" s="49" t="s">
        <v>34</v>
      </c>
      <c r="C10" s="9">
        <v>56000</v>
      </c>
      <c r="D10" s="9">
        <v>56000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215652</v>
      </c>
      <c r="D13" s="9">
        <v>266172</v>
      </c>
      <c r="E13" s="44"/>
    </row>
    <row r="14" spans="1:6" x14ac:dyDescent="0.35">
      <c r="A14" s="52">
        <v>3401</v>
      </c>
      <c r="B14" s="49" t="s">
        <v>4</v>
      </c>
      <c r="C14" s="9">
        <v>22447.45</v>
      </c>
      <c r="D14" s="9">
        <v>27794.48</v>
      </c>
      <c r="E14" s="44"/>
    </row>
    <row r="15" spans="1:6" x14ac:dyDescent="0.35">
      <c r="A15" s="52">
        <v>3420</v>
      </c>
      <c r="B15" s="49" t="s">
        <v>37</v>
      </c>
      <c r="C15" s="9">
        <v>45181.8</v>
      </c>
      <c r="D15" s="9">
        <v>45962.54</v>
      </c>
      <c r="E15" s="44"/>
      <c r="F15" s="61"/>
    </row>
    <row r="16" spans="1:6" x14ac:dyDescent="0.35">
      <c r="A16" s="52">
        <v>3421</v>
      </c>
      <c r="B16" s="3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35000</v>
      </c>
      <c r="D17" s="9">
        <v>40000</v>
      </c>
      <c r="E17" s="44"/>
    </row>
    <row r="18" spans="1:5" x14ac:dyDescent="0.35">
      <c r="A18" s="52">
        <v>3910</v>
      </c>
      <c r="B18" s="49" t="s">
        <v>39</v>
      </c>
      <c r="C18" s="9">
        <v>18070.060000000001</v>
      </c>
      <c r="D18" s="9">
        <v>19857.75</v>
      </c>
      <c r="E18" s="44"/>
    </row>
    <row r="19" spans="1:5" x14ac:dyDescent="0.35">
      <c r="A19" s="52">
        <v>3920</v>
      </c>
      <c r="B19" s="49" t="s">
        <v>40</v>
      </c>
      <c r="C19" s="9">
        <v>37084.14</v>
      </c>
      <c r="D19" s="9">
        <v>32380.89</v>
      </c>
      <c r="E19" s="44"/>
    </row>
    <row r="20" spans="1:5" x14ac:dyDescent="0.35">
      <c r="A20" s="52">
        <v>3940</v>
      </c>
      <c r="B20" s="3" t="s">
        <v>77</v>
      </c>
      <c r="C20" s="9">
        <v>0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36906.99</v>
      </c>
      <c r="D22" s="9">
        <v>180000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2161.4499999999998</v>
      </c>
      <c r="D24" s="9">
        <v>20215.02</v>
      </c>
      <c r="E24" s="44"/>
    </row>
    <row r="25" spans="1:5" x14ac:dyDescent="0.35">
      <c r="A25" s="52">
        <v>3991</v>
      </c>
      <c r="B25" s="49" t="s">
        <v>45</v>
      </c>
      <c r="C25" s="9">
        <v>1765.5</v>
      </c>
      <c r="D25" s="9">
        <v>1753.75</v>
      </c>
      <c r="E25" s="44"/>
    </row>
    <row r="26" spans="1:5" x14ac:dyDescent="0.35">
      <c r="A26" s="52">
        <v>3992</v>
      </c>
      <c r="B26" s="3" t="s">
        <v>100</v>
      </c>
      <c r="C26" s="9">
        <v>486.34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470755.73000000004</v>
      </c>
      <c r="D28" s="11">
        <f>SUM(D10:D27)</f>
        <v>690136.42999999993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213.5</v>
      </c>
      <c r="D33" s="9">
        <v>149</v>
      </c>
      <c r="E33" s="44"/>
    </row>
    <row r="34" spans="1:5" x14ac:dyDescent="0.35">
      <c r="A34" s="52">
        <v>6000</v>
      </c>
      <c r="B34" s="3" t="s">
        <v>94</v>
      </c>
      <c r="C34" s="9">
        <v>26017</v>
      </c>
      <c r="D34" s="9">
        <v>26017</v>
      </c>
      <c r="E34" s="44"/>
    </row>
    <row r="35" spans="1:5" x14ac:dyDescent="0.35">
      <c r="A35" s="52">
        <v>6300</v>
      </c>
      <c r="B35" s="49" t="s">
        <v>48</v>
      </c>
      <c r="C35" s="9">
        <v>0</v>
      </c>
      <c r="D35" s="9">
        <v>400</v>
      </c>
      <c r="E35" s="44"/>
    </row>
    <row r="36" spans="1:5" x14ac:dyDescent="0.35">
      <c r="A36" s="52">
        <v>6340</v>
      </c>
      <c r="B36" s="52" t="s">
        <v>49</v>
      </c>
      <c r="C36" s="9">
        <v>5744.62</v>
      </c>
      <c r="D36" s="9">
        <v>4468.7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38" t="s">
        <v>95</v>
      </c>
      <c r="C38" s="9">
        <v>0</v>
      </c>
      <c r="D38" s="9">
        <v>2520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32998.400000000001</v>
      </c>
      <c r="D40" s="9">
        <v>30294.46</v>
      </c>
      <c r="E40" s="44"/>
    </row>
    <row r="41" spans="1:5" x14ac:dyDescent="0.35">
      <c r="A41" s="52">
        <v>6531</v>
      </c>
      <c r="B41" s="38" t="s">
        <v>100</v>
      </c>
      <c r="C41" s="9">
        <v>0</v>
      </c>
      <c r="D41" s="9">
        <v>0</v>
      </c>
      <c r="E41" s="44"/>
    </row>
    <row r="42" spans="1:5" x14ac:dyDescent="0.35">
      <c r="A42" s="52">
        <v>6600</v>
      </c>
      <c r="B42" s="49" t="s">
        <v>53</v>
      </c>
      <c r="C42" s="46">
        <v>0</v>
      </c>
      <c r="D42" s="46">
        <v>0</v>
      </c>
      <c r="E42" s="44"/>
    </row>
    <row r="43" spans="1:5" x14ac:dyDescent="0.35">
      <c r="A43" s="52">
        <v>6601</v>
      </c>
      <c r="B43" s="49" t="s">
        <v>54</v>
      </c>
      <c r="C43" s="46">
        <v>4236.49</v>
      </c>
      <c r="D43" s="46">
        <v>7296.69</v>
      </c>
      <c r="E43" s="44"/>
    </row>
    <row r="44" spans="1:5" x14ac:dyDescent="0.35">
      <c r="A44" s="52">
        <v>6602</v>
      </c>
      <c r="B44" s="49" t="s">
        <v>55</v>
      </c>
      <c r="C44" s="46">
        <v>104208.49</v>
      </c>
      <c r="D44" s="46">
        <v>83935.23</v>
      </c>
      <c r="E44" s="44"/>
    </row>
    <row r="45" spans="1:5" x14ac:dyDescent="0.35">
      <c r="A45" s="38">
        <v>6603</v>
      </c>
      <c r="B45" s="3" t="s">
        <v>107</v>
      </c>
      <c r="C45" s="46">
        <v>0</v>
      </c>
      <c r="D45" s="46">
        <v>0</v>
      </c>
      <c r="E45" s="44"/>
    </row>
    <row r="46" spans="1:5" x14ac:dyDescent="0.35">
      <c r="A46" s="52">
        <v>6620</v>
      </c>
      <c r="B46" s="49" t="s">
        <v>56</v>
      </c>
      <c r="C46" s="46">
        <v>7070.16</v>
      </c>
      <c r="D46" s="46">
        <v>16248.37</v>
      </c>
      <c r="E46" s="44"/>
    </row>
    <row r="47" spans="1:5" x14ac:dyDescent="0.35">
      <c r="A47" s="52">
        <v>6621</v>
      </c>
      <c r="B47" s="3" t="s">
        <v>96</v>
      </c>
      <c r="C47" s="46">
        <v>0</v>
      </c>
      <c r="D47" s="46">
        <v>72752.95</v>
      </c>
      <c r="E47" s="44"/>
    </row>
    <row r="48" spans="1:5" x14ac:dyDescent="0.35">
      <c r="A48" s="52">
        <v>6720</v>
      </c>
      <c r="B48" s="3" t="s">
        <v>75</v>
      </c>
      <c r="C48" s="46">
        <v>9787.5</v>
      </c>
      <c r="D48" s="46">
        <v>6154.5</v>
      </c>
      <c r="E48" s="44"/>
    </row>
    <row r="49" spans="1:5" x14ac:dyDescent="0.35">
      <c r="A49" s="52">
        <v>6790</v>
      </c>
      <c r="B49" s="3" t="s">
        <v>99</v>
      </c>
      <c r="C49" s="46">
        <v>0</v>
      </c>
      <c r="D49" s="46">
        <v>10000</v>
      </c>
      <c r="E49" s="44"/>
    </row>
    <row r="50" spans="1:5" x14ac:dyDescent="0.35">
      <c r="A50" s="52">
        <v>6800</v>
      </c>
      <c r="B50" s="49" t="s">
        <v>30</v>
      </c>
      <c r="C50" s="46">
        <v>0</v>
      </c>
      <c r="D50" s="46">
        <v>0</v>
      </c>
      <c r="E50" s="44"/>
    </row>
    <row r="51" spans="1:5" x14ac:dyDescent="0.35">
      <c r="A51" s="52">
        <v>6810</v>
      </c>
      <c r="B51" s="3" t="s">
        <v>97</v>
      </c>
      <c r="C51" s="46">
        <v>7360.27</v>
      </c>
      <c r="D51" s="46">
        <v>4106.25</v>
      </c>
      <c r="E51" s="44"/>
    </row>
    <row r="52" spans="1:5" x14ac:dyDescent="0.35">
      <c r="A52" s="52">
        <v>6860</v>
      </c>
      <c r="B52" s="49" t="s">
        <v>57</v>
      </c>
      <c r="C52" s="9">
        <v>26446.06</v>
      </c>
      <c r="D52" s="9">
        <v>41624.129999999997</v>
      </c>
      <c r="E52" s="44"/>
    </row>
    <row r="53" spans="1:5" x14ac:dyDescent="0.35">
      <c r="A53" s="52">
        <v>6861</v>
      </c>
      <c r="B53" s="49" t="s">
        <v>58</v>
      </c>
      <c r="C53" s="9">
        <v>0</v>
      </c>
      <c r="D53" s="9">
        <v>0</v>
      </c>
      <c r="E53" s="44"/>
    </row>
    <row r="54" spans="1:5" x14ac:dyDescent="0.35">
      <c r="A54" s="52">
        <v>6862</v>
      </c>
      <c r="B54" s="49" t="s">
        <v>46</v>
      </c>
      <c r="C54" s="9">
        <v>0</v>
      </c>
      <c r="D54" s="9">
        <v>0</v>
      </c>
      <c r="E54" s="44"/>
    </row>
    <row r="55" spans="1:5" x14ac:dyDescent="0.35">
      <c r="A55" s="52">
        <v>6900</v>
      </c>
      <c r="B55" s="49" t="s">
        <v>59</v>
      </c>
      <c r="C55" s="9">
        <v>10358</v>
      </c>
      <c r="D55" s="9">
        <v>10440.73</v>
      </c>
      <c r="E55" s="44"/>
    </row>
    <row r="56" spans="1:5" ht="15" customHeight="1" x14ac:dyDescent="0.35">
      <c r="A56" s="52">
        <v>6940</v>
      </c>
      <c r="B56" s="52" t="s">
        <v>60</v>
      </c>
      <c r="C56" s="9">
        <v>362</v>
      </c>
      <c r="D56" s="9">
        <v>0</v>
      </c>
      <c r="E56" s="44"/>
    </row>
    <row r="57" spans="1:5" x14ac:dyDescent="0.35">
      <c r="A57" s="52">
        <v>7000</v>
      </c>
      <c r="B57" s="52" t="s">
        <v>61</v>
      </c>
      <c r="C57" s="9">
        <v>0</v>
      </c>
      <c r="D57" s="9">
        <v>2210.91</v>
      </c>
      <c r="E57" s="44"/>
    </row>
    <row r="58" spans="1:5" x14ac:dyDescent="0.35">
      <c r="A58" s="52">
        <v>7320</v>
      </c>
      <c r="B58" s="52" t="s">
        <v>62</v>
      </c>
      <c r="C58" s="9">
        <v>0</v>
      </c>
      <c r="D58" s="9">
        <v>0</v>
      </c>
      <c r="E58" s="44"/>
    </row>
    <row r="59" spans="1:5" ht="15" customHeight="1" x14ac:dyDescent="0.35">
      <c r="A59" s="52">
        <v>7400</v>
      </c>
      <c r="B59" s="52" t="s">
        <v>64</v>
      </c>
      <c r="C59" s="9">
        <v>0</v>
      </c>
      <c r="D59" s="9">
        <v>0</v>
      </c>
      <c r="E59" s="44"/>
    </row>
    <row r="60" spans="1:5" x14ac:dyDescent="0.35">
      <c r="A60" s="52">
        <v>7410</v>
      </c>
      <c r="B60" s="49" t="s">
        <v>63</v>
      </c>
      <c r="C60" s="9">
        <v>3990</v>
      </c>
      <c r="D60" s="9">
        <v>1200</v>
      </c>
      <c r="E60" s="44"/>
    </row>
    <row r="61" spans="1:5" ht="14.25" customHeight="1" x14ac:dyDescent="0.35">
      <c r="A61" s="52">
        <v>7420</v>
      </c>
      <c r="B61" s="49" t="s">
        <v>65</v>
      </c>
      <c r="C61" s="9">
        <v>0</v>
      </c>
      <c r="D61" s="9">
        <v>3466</v>
      </c>
      <c r="E61" s="44"/>
    </row>
    <row r="62" spans="1:5" ht="14.25" customHeight="1" x14ac:dyDescent="0.35">
      <c r="A62" s="52">
        <v>7480</v>
      </c>
      <c r="B62" s="49" t="s">
        <v>66</v>
      </c>
      <c r="C62" s="46">
        <v>30000</v>
      </c>
      <c r="D62" s="46">
        <v>30000</v>
      </c>
      <c r="E62" s="44"/>
    </row>
    <row r="63" spans="1:5" x14ac:dyDescent="0.35">
      <c r="A63" s="52">
        <v>7500</v>
      </c>
      <c r="B63" s="49" t="s">
        <v>22</v>
      </c>
      <c r="C63" s="46">
        <v>15641</v>
      </c>
      <c r="D63" s="46">
        <v>14377</v>
      </c>
      <c r="E63" s="44"/>
    </row>
    <row r="64" spans="1:5" x14ac:dyDescent="0.35">
      <c r="A64" s="52">
        <v>7712</v>
      </c>
      <c r="B64" s="49" t="s">
        <v>90</v>
      </c>
      <c r="C64" s="46">
        <v>0</v>
      </c>
      <c r="D64" s="46">
        <v>0</v>
      </c>
      <c r="E64" s="44"/>
    </row>
    <row r="65" spans="1:5" x14ac:dyDescent="0.35">
      <c r="A65" s="52">
        <v>7770</v>
      </c>
      <c r="B65" s="52" t="s">
        <v>67</v>
      </c>
      <c r="C65" s="46">
        <v>218</v>
      </c>
      <c r="D65" s="46">
        <v>12</v>
      </c>
      <c r="E65" s="44"/>
    </row>
    <row r="66" spans="1:5" x14ac:dyDescent="0.35">
      <c r="A66" s="52">
        <v>7790</v>
      </c>
      <c r="B66" s="52" t="s">
        <v>68</v>
      </c>
      <c r="C66" s="46">
        <v>4268.74</v>
      </c>
      <c r="D66" s="46">
        <v>19079.599999999999</v>
      </c>
      <c r="E66" s="44"/>
    </row>
    <row r="67" spans="1:5" x14ac:dyDescent="0.35">
      <c r="A67" s="38"/>
      <c r="B67" s="38"/>
      <c r="C67" s="46"/>
      <c r="D67" s="9"/>
      <c r="E67" s="44"/>
    </row>
    <row r="68" spans="1:5" x14ac:dyDescent="0.35">
      <c r="A68" s="38"/>
      <c r="B68" s="13" t="s">
        <v>7</v>
      </c>
      <c r="C68" s="11">
        <f>SUM(C32:C66)</f>
        <v>288920.23</v>
      </c>
      <c r="D68" s="11">
        <f>SUM(D32:D66)</f>
        <v>386753.5199999999</v>
      </c>
      <c r="E68" s="45"/>
    </row>
    <row r="69" spans="1:5" x14ac:dyDescent="0.35">
      <c r="A69" s="38"/>
      <c r="B69" s="13"/>
      <c r="C69" s="74"/>
      <c r="D69" s="9"/>
      <c r="E69" s="44"/>
    </row>
    <row r="70" spans="1:5" x14ac:dyDescent="0.35">
      <c r="A70" s="7"/>
      <c r="B70" s="7"/>
      <c r="C70" s="72"/>
      <c r="D70" s="9"/>
      <c r="E70" s="44"/>
    </row>
    <row r="71" spans="1:5" x14ac:dyDescent="0.35">
      <c r="A71" s="94" t="s">
        <v>8</v>
      </c>
      <c r="B71" s="94"/>
      <c r="C71" s="11">
        <f>+C28-C68</f>
        <v>181835.50000000006</v>
      </c>
      <c r="D71" s="11">
        <f>+D28-D68</f>
        <v>303382.91000000003</v>
      </c>
      <c r="E71" s="44"/>
    </row>
    <row r="72" spans="1:5" x14ac:dyDescent="0.35">
      <c r="A72" s="7"/>
      <c r="B72" s="7"/>
      <c r="C72" s="72"/>
      <c r="D72" s="10"/>
      <c r="E72" s="45"/>
    </row>
    <row r="73" spans="1:5" x14ac:dyDescent="0.35">
      <c r="A73" s="7"/>
      <c r="B73" s="7" t="s">
        <v>9</v>
      </c>
      <c r="C73" s="72"/>
    </row>
    <row r="74" spans="1:5" x14ac:dyDescent="0.35">
      <c r="A74" s="7"/>
      <c r="B74" s="7"/>
      <c r="C74" s="72"/>
    </row>
    <row r="75" spans="1:5" x14ac:dyDescent="0.35">
      <c r="A75" s="38">
        <v>8040</v>
      </c>
      <c r="B75" s="3" t="s">
        <v>10</v>
      </c>
      <c r="C75" s="9">
        <v>1576</v>
      </c>
      <c r="D75" s="9">
        <v>1264</v>
      </c>
    </row>
    <row r="76" spans="1:5" x14ac:dyDescent="0.35">
      <c r="A76" s="38"/>
      <c r="B76" s="38"/>
      <c r="C76" s="46"/>
      <c r="D76" s="18"/>
    </row>
    <row r="77" spans="1:5" x14ac:dyDescent="0.35">
      <c r="A77" s="38"/>
      <c r="B77" s="13" t="s">
        <v>11</v>
      </c>
      <c r="C77" s="11">
        <f t="shared" ref="C77:D77" si="0">SUM(C75:C76)</f>
        <v>1576</v>
      </c>
      <c r="D77" s="11">
        <f t="shared" si="0"/>
        <v>1264</v>
      </c>
    </row>
    <row r="78" spans="1:5" x14ac:dyDescent="0.35">
      <c r="A78" s="38"/>
      <c r="B78" s="38"/>
      <c r="C78" s="46"/>
      <c r="D78" s="18"/>
    </row>
    <row r="79" spans="1:5" x14ac:dyDescent="0.35">
      <c r="A79" s="38">
        <v>8150</v>
      </c>
      <c r="B79" s="38" t="s">
        <v>79</v>
      </c>
      <c r="C79" s="46">
        <v>0</v>
      </c>
      <c r="D79" s="18">
        <v>0</v>
      </c>
    </row>
    <row r="80" spans="1:5" x14ac:dyDescent="0.35">
      <c r="A80" s="38">
        <v>8155</v>
      </c>
      <c r="B80" s="38" t="s">
        <v>12</v>
      </c>
      <c r="C80" s="46">
        <v>0</v>
      </c>
      <c r="D80" s="46">
        <v>0</v>
      </c>
    </row>
    <row r="81" spans="1:4" x14ac:dyDescent="0.35">
      <c r="A81" s="38"/>
      <c r="B81" s="38"/>
      <c r="C81" s="46"/>
      <c r="D81" s="18"/>
    </row>
    <row r="82" spans="1:4" x14ac:dyDescent="0.35">
      <c r="A82" s="38"/>
      <c r="B82" s="37" t="s">
        <v>13</v>
      </c>
      <c r="C82" s="11">
        <f>SUM(C79:C81)</f>
        <v>0</v>
      </c>
      <c r="D82" s="11">
        <f>SUM(D79:D81)</f>
        <v>0</v>
      </c>
    </row>
    <row r="83" spans="1:4" x14ac:dyDescent="0.35">
      <c r="A83" s="38"/>
      <c r="B83" s="38"/>
      <c r="C83" s="46"/>
      <c r="D83" s="18"/>
    </row>
    <row r="84" spans="1:4" x14ac:dyDescent="0.35">
      <c r="A84" s="7"/>
      <c r="B84" s="7"/>
      <c r="C84" s="72"/>
      <c r="D84" s="18"/>
    </row>
    <row r="85" spans="1:4" x14ac:dyDescent="0.35">
      <c r="A85" s="38"/>
      <c r="B85" s="38"/>
      <c r="C85" s="46"/>
      <c r="D85" s="18"/>
    </row>
    <row r="86" spans="1:4" x14ac:dyDescent="0.35">
      <c r="A86" s="94" t="s">
        <v>14</v>
      </c>
      <c r="B86" s="94"/>
      <c r="C86" s="11">
        <f>+C71+C77-C82</f>
        <v>183411.50000000006</v>
      </c>
      <c r="D86" s="11">
        <f>+D71+D75-D82</f>
        <v>304646.91000000003</v>
      </c>
    </row>
    <row r="87" spans="1:4" x14ac:dyDescent="0.35">
      <c r="A87" s="93"/>
      <c r="B87" s="93"/>
      <c r="C87" s="75"/>
      <c r="D87" s="18"/>
    </row>
  </sheetData>
  <mergeCells count="8">
    <mergeCell ref="D7:D8"/>
    <mergeCell ref="A87:B87"/>
    <mergeCell ref="A5:B5"/>
    <mergeCell ref="A7:A8"/>
    <mergeCell ref="B7:B8"/>
    <mergeCell ref="C7:C8"/>
    <mergeCell ref="A71:B71"/>
    <mergeCell ref="A86:B86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9BB3-F6B0-4D69-9437-74F790360B06}">
  <sheetPr>
    <pageSetUpPr fitToPage="1"/>
  </sheetPr>
  <dimension ref="A1:F87"/>
  <sheetViews>
    <sheetView topLeftCell="A27" workbookViewId="0">
      <selection activeCell="A46" sqref="A46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88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101</v>
      </c>
      <c r="B1" s="39"/>
      <c r="C1" s="85" t="s">
        <v>86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86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4" t="s">
        <v>3</v>
      </c>
      <c r="B5" s="94"/>
      <c r="C5" s="77"/>
    </row>
    <row r="6" spans="1:6" x14ac:dyDescent="0.35">
      <c r="A6" s="38"/>
      <c r="B6" s="38"/>
      <c r="C6" s="84"/>
    </row>
    <row r="7" spans="1:6" x14ac:dyDescent="0.35">
      <c r="A7" s="95"/>
      <c r="B7" s="94" t="s">
        <v>32</v>
      </c>
      <c r="C7" s="104" t="s">
        <v>103</v>
      </c>
      <c r="D7" s="92">
        <v>2024</v>
      </c>
      <c r="E7" s="43"/>
    </row>
    <row r="8" spans="1:6" x14ac:dyDescent="0.35">
      <c r="A8" s="95"/>
      <c r="B8" s="94"/>
      <c r="C8" s="105"/>
      <c r="D8" s="92"/>
      <c r="E8" s="43"/>
    </row>
    <row r="9" spans="1:6" x14ac:dyDescent="0.35">
      <c r="A9" s="7"/>
      <c r="B9" s="7"/>
      <c r="C9" s="76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0</v>
      </c>
      <c r="D13" s="9">
        <v>0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0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0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0</v>
      </c>
      <c r="D24" s="9">
        <v>0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100</v>
      </c>
      <c r="C26" s="9">
        <v>0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0</v>
      </c>
      <c r="D28" s="11">
        <f>SUM(D10:D27)</f>
        <v>0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0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24000</v>
      </c>
      <c r="D35" s="9">
        <v>24000</v>
      </c>
      <c r="E35" s="44"/>
    </row>
    <row r="36" spans="1:5" x14ac:dyDescent="0.35">
      <c r="A36" s="52">
        <v>6340</v>
      </c>
      <c r="B36" s="52" t="s">
        <v>49</v>
      </c>
      <c r="C36" s="9">
        <v>8970.33</v>
      </c>
      <c r="D36" s="9">
        <v>7090.31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9956.65</v>
      </c>
      <c r="D38" s="9">
        <v>7013.69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6184</v>
      </c>
      <c r="D40" s="9">
        <v>1139.1500000000001</v>
      </c>
      <c r="E40" s="44"/>
    </row>
    <row r="41" spans="1:5" x14ac:dyDescent="0.35">
      <c r="A41" s="52">
        <v>6531</v>
      </c>
      <c r="B41" s="52" t="s">
        <v>100</v>
      </c>
      <c r="C41" s="9">
        <v>0</v>
      </c>
      <c r="D41" s="9">
        <v>0</v>
      </c>
      <c r="E41" s="44"/>
    </row>
    <row r="42" spans="1:5" x14ac:dyDescent="0.35">
      <c r="A42" s="52">
        <v>6600</v>
      </c>
      <c r="B42" s="49" t="s">
        <v>53</v>
      </c>
      <c r="C42" s="46">
        <v>0</v>
      </c>
      <c r="D42" s="46">
        <v>0</v>
      </c>
      <c r="E42" s="44"/>
    </row>
    <row r="43" spans="1:5" x14ac:dyDescent="0.35">
      <c r="A43" s="52">
        <v>6601</v>
      </c>
      <c r="B43" s="49" t="s">
        <v>54</v>
      </c>
      <c r="C43" s="46">
        <v>0</v>
      </c>
      <c r="D43" s="46">
        <v>0</v>
      </c>
      <c r="E43" s="44"/>
    </row>
    <row r="44" spans="1:5" x14ac:dyDescent="0.35">
      <c r="A44" s="52">
        <v>6602</v>
      </c>
      <c r="B44" s="49" t="s">
        <v>55</v>
      </c>
      <c r="C44" s="46">
        <v>0</v>
      </c>
      <c r="D44" s="46">
        <v>0</v>
      </c>
      <c r="E44" s="44"/>
    </row>
    <row r="45" spans="1:5" x14ac:dyDescent="0.35">
      <c r="A45" s="52">
        <v>6603</v>
      </c>
      <c r="B45" s="49" t="s">
        <v>107</v>
      </c>
      <c r="C45" s="46">
        <v>0</v>
      </c>
      <c r="D45" s="46">
        <v>0</v>
      </c>
      <c r="E45" s="44"/>
    </row>
    <row r="46" spans="1:5" x14ac:dyDescent="0.35">
      <c r="A46" s="52">
        <v>6620</v>
      </c>
      <c r="B46" s="49" t="s">
        <v>56</v>
      </c>
      <c r="C46" s="46">
        <v>1440</v>
      </c>
      <c r="D46" s="46">
        <v>855</v>
      </c>
      <c r="E46" s="44"/>
    </row>
    <row r="47" spans="1:5" x14ac:dyDescent="0.35">
      <c r="A47" s="52">
        <v>6621</v>
      </c>
      <c r="B47" s="49" t="s">
        <v>96</v>
      </c>
      <c r="C47" s="46">
        <v>0</v>
      </c>
      <c r="D47" s="46">
        <v>0</v>
      </c>
      <c r="E47" s="44"/>
    </row>
    <row r="48" spans="1:5" x14ac:dyDescent="0.35">
      <c r="A48" s="52">
        <v>6720</v>
      </c>
      <c r="B48" s="3" t="s">
        <v>75</v>
      </c>
      <c r="C48" s="46">
        <v>0</v>
      </c>
      <c r="D48" s="46">
        <v>0</v>
      </c>
      <c r="E48" s="44"/>
    </row>
    <row r="49" spans="1:5" x14ac:dyDescent="0.35">
      <c r="A49" s="52">
        <v>6790</v>
      </c>
      <c r="B49" s="3" t="s">
        <v>99</v>
      </c>
      <c r="C49" s="46">
        <v>0</v>
      </c>
      <c r="D49" s="46">
        <v>0</v>
      </c>
      <c r="E49" s="44"/>
    </row>
    <row r="50" spans="1:5" x14ac:dyDescent="0.35">
      <c r="A50" s="52">
        <v>6800</v>
      </c>
      <c r="B50" s="49" t="s">
        <v>30</v>
      </c>
      <c r="C50" s="46">
        <v>0</v>
      </c>
      <c r="D50" s="46">
        <v>0</v>
      </c>
      <c r="E50" s="44"/>
    </row>
    <row r="51" spans="1:5" x14ac:dyDescent="0.35">
      <c r="A51" s="52">
        <v>6810</v>
      </c>
      <c r="B51" s="49" t="s">
        <v>97</v>
      </c>
      <c r="C51" s="46">
        <v>0</v>
      </c>
      <c r="D51" s="46">
        <v>0</v>
      </c>
      <c r="E51" s="44"/>
    </row>
    <row r="52" spans="1:5" x14ac:dyDescent="0.35">
      <c r="A52" s="52">
        <v>6860</v>
      </c>
      <c r="B52" s="49" t="s">
        <v>57</v>
      </c>
      <c r="C52" s="9">
        <v>0</v>
      </c>
      <c r="D52" s="9">
        <v>0</v>
      </c>
      <c r="E52" s="44"/>
    </row>
    <row r="53" spans="1:5" x14ac:dyDescent="0.35">
      <c r="A53" s="52">
        <v>6861</v>
      </c>
      <c r="B53" s="49" t="s">
        <v>58</v>
      </c>
      <c r="C53" s="9">
        <v>0</v>
      </c>
      <c r="D53" s="9">
        <v>0</v>
      </c>
      <c r="E53" s="44"/>
    </row>
    <row r="54" spans="1:5" x14ac:dyDescent="0.35">
      <c r="A54" s="52">
        <v>6862</v>
      </c>
      <c r="B54" s="49" t="s">
        <v>46</v>
      </c>
      <c r="C54" s="9">
        <v>0</v>
      </c>
      <c r="D54" s="9">
        <v>0</v>
      </c>
      <c r="E54" s="44"/>
    </row>
    <row r="55" spans="1:5" x14ac:dyDescent="0.35">
      <c r="A55" s="52">
        <v>6900</v>
      </c>
      <c r="B55" s="49" t="s">
        <v>59</v>
      </c>
      <c r="C55" s="9">
        <v>0</v>
      </c>
      <c r="D55" s="9">
        <v>0</v>
      </c>
      <c r="E55" s="44"/>
    </row>
    <row r="56" spans="1:5" ht="15" customHeight="1" x14ac:dyDescent="0.35">
      <c r="A56" s="52">
        <v>6940</v>
      </c>
      <c r="B56" s="52" t="s">
        <v>60</v>
      </c>
      <c r="C56" s="9">
        <v>0</v>
      </c>
      <c r="D56" s="9">
        <v>0</v>
      </c>
      <c r="E56" s="44"/>
    </row>
    <row r="57" spans="1:5" x14ac:dyDescent="0.35">
      <c r="A57" s="52">
        <v>7000</v>
      </c>
      <c r="B57" s="52" t="s">
        <v>61</v>
      </c>
      <c r="C57" s="9">
        <v>0</v>
      </c>
      <c r="D57" s="9">
        <v>0</v>
      </c>
      <c r="E57" s="44"/>
    </row>
    <row r="58" spans="1:5" x14ac:dyDescent="0.35">
      <c r="A58" s="52">
        <v>7320</v>
      </c>
      <c r="B58" s="52" t="s">
        <v>62</v>
      </c>
      <c r="C58" s="9">
        <v>0</v>
      </c>
      <c r="D58" s="9">
        <v>0</v>
      </c>
      <c r="E58" s="44"/>
    </row>
    <row r="59" spans="1:5" ht="15" customHeight="1" x14ac:dyDescent="0.35">
      <c r="A59" s="52">
        <v>7400</v>
      </c>
      <c r="B59" s="52" t="s">
        <v>64</v>
      </c>
      <c r="C59" s="9">
        <v>0</v>
      </c>
      <c r="D59" s="9">
        <v>0</v>
      </c>
      <c r="E59" s="44"/>
    </row>
    <row r="60" spans="1:5" x14ac:dyDescent="0.35">
      <c r="A60" s="52">
        <v>7410</v>
      </c>
      <c r="B60" s="49" t="s">
        <v>63</v>
      </c>
      <c r="C60" s="9">
        <v>0</v>
      </c>
      <c r="D60" s="9">
        <v>0</v>
      </c>
      <c r="E60" s="44"/>
    </row>
    <row r="61" spans="1:5" ht="14.25" customHeight="1" x14ac:dyDescent="0.35">
      <c r="A61" s="52">
        <v>7420</v>
      </c>
      <c r="B61" s="49" t="s">
        <v>65</v>
      </c>
      <c r="C61" s="9">
        <v>0</v>
      </c>
      <c r="D61" s="9">
        <v>0</v>
      </c>
      <c r="E61" s="44"/>
    </row>
    <row r="62" spans="1:5" ht="14.25" customHeight="1" x14ac:dyDescent="0.35">
      <c r="A62" s="52">
        <v>7480</v>
      </c>
      <c r="B62" s="49" t="s">
        <v>66</v>
      </c>
      <c r="C62" s="46">
        <v>0</v>
      </c>
      <c r="D62" s="46">
        <v>0</v>
      </c>
      <c r="E62" s="44"/>
    </row>
    <row r="63" spans="1:5" x14ac:dyDescent="0.35">
      <c r="A63" s="52">
        <v>7500</v>
      </c>
      <c r="B63" s="49" t="s">
        <v>22</v>
      </c>
      <c r="C63" s="46">
        <v>0</v>
      </c>
      <c r="D63" s="46">
        <v>0</v>
      </c>
      <c r="E63" s="44"/>
    </row>
    <row r="64" spans="1:5" x14ac:dyDescent="0.35">
      <c r="A64" s="52">
        <v>7712</v>
      </c>
      <c r="B64" s="49" t="s">
        <v>90</v>
      </c>
      <c r="C64" s="46">
        <v>0</v>
      </c>
      <c r="D64" s="46">
        <v>0</v>
      </c>
      <c r="E64" s="44"/>
    </row>
    <row r="65" spans="1:5" x14ac:dyDescent="0.35">
      <c r="A65" s="52">
        <v>7770</v>
      </c>
      <c r="B65" s="52" t="s">
        <v>67</v>
      </c>
      <c r="C65" s="46">
        <v>0</v>
      </c>
      <c r="D65" s="46">
        <v>0</v>
      </c>
      <c r="E65" s="44"/>
    </row>
    <row r="66" spans="1:5" x14ac:dyDescent="0.35">
      <c r="A66" s="52">
        <v>7790</v>
      </c>
      <c r="B66" s="52" t="s">
        <v>68</v>
      </c>
      <c r="C66" s="46">
        <v>0</v>
      </c>
      <c r="D66" s="46">
        <v>1461.8</v>
      </c>
      <c r="E66" s="44"/>
    </row>
    <row r="67" spans="1:5" x14ac:dyDescent="0.35">
      <c r="A67" s="38"/>
      <c r="B67" s="38"/>
      <c r="C67" s="46"/>
      <c r="D67" s="9"/>
      <c r="E67" s="44"/>
    </row>
    <row r="68" spans="1:5" x14ac:dyDescent="0.35">
      <c r="A68" s="38"/>
      <c r="B68" s="13" t="s">
        <v>7</v>
      </c>
      <c r="C68" s="11">
        <f>SUM(C32:C66)</f>
        <v>50550.98</v>
      </c>
      <c r="D68" s="11">
        <f>SUM(D32:D66)</f>
        <v>41559.950000000004</v>
      </c>
      <c r="E68" s="45"/>
    </row>
    <row r="69" spans="1:5" x14ac:dyDescent="0.35">
      <c r="A69" s="38"/>
      <c r="B69" s="13"/>
      <c r="C69" s="74"/>
      <c r="D69" s="9"/>
      <c r="E69" s="44"/>
    </row>
    <row r="70" spans="1:5" x14ac:dyDescent="0.35">
      <c r="A70" s="7"/>
      <c r="B70" s="7"/>
      <c r="C70" s="72"/>
      <c r="D70" s="9"/>
      <c r="E70" s="44"/>
    </row>
    <row r="71" spans="1:5" x14ac:dyDescent="0.35">
      <c r="A71" s="94" t="s">
        <v>8</v>
      </c>
      <c r="B71" s="94"/>
      <c r="C71" s="11">
        <f>+C28-C68</f>
        <v>-50550.98</v>
      </c>
      <c r="D71" s="11">
        <f>+D28-D68</f>
        <v>-41559.950000000004</v>
      </c>
      <c r="E71" s="44"/>
    </row>
    <row r="72" spans="1:5" x14ac:dyDescent="0.35">
      <c r="A72" s="7"/>
      <c r="B72" s="7"/>
      <c r="C72" s="72"/>
      <c r="D72" s="10"/>
      <c r="E72" s="45"/>
    </row>
    <row r="73" spans="1:5" x14ac:dyDescent="0.35">
      <c r="A73" s="7"/>
      <c r="B73" s="7" t="s">
        <v>9</v>
      </c>
      <c r="C73" s="72"/>
    </row>
    <row r="74" spans="1:5" x14ac:dyDescent="0.35">
      <c r="A74" s="7"/>
      <c r="B74" s="7"/>
      <c r="C74" s="72"/>
    </row>
    <row r="75" spans="1:5" x14ac:dyDescent="0.35">
      <c r="A75" s="38">
        <v>8040</v>
      </c>
      <c r="B75" s="3" t="s">
        <v>10</v>
      </c>
      <c r="C75" s="9">
        <v>0</v>
      </c>
      <c r="D75" s="18">
        <v>0</v>
      </c>
    </row>
    <row r="76" spans="1:5" x14ac:dyDescent="0.35">
      <c r="A76" s="38"/>
      <c r="B76" s="38"/>
      <c r="C76" s="46"/>
      <c r="D76" s="18"/>
    </row>
    <row r="77" spans="1:5" x14ac:dyDescent="0.35">
      <c r="A77" s="38"/>
      <c r="B77" s="13" t="s">
        <v>11</v>
      </c>
      <c r="C77" s="11">
        <f t="shared" ref="C77:D77" si="0">SUM(C75:C76)</f>
        <v>0</v>
      </c>
      <c r="D77" s="11">
        <f t="shared" si="0"/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>
        <v>8150</v>
      </c>
      <c r="B79" s="38" t="s">
        <v>79</v>
      </c>
      <c r="C79" s="46">
        <v>0</v>
      </c>
      <c r="D79" s="18">
        <v>0</v>
      </c>
    </row>
    <row r="80" spans="1:5" x14ac:dyDescent="0.35">
      <c r="A80" s="38">
        <v>8155</v>
      </c>
      <c r="B80" s="38" t="s">
        <v>12</v>
      </c>
      <c r="C80" s="46">
        <v>0</v>
      </c>
      <c r="D80" s="18">
        <v>0</v>
      </c>
    </row>
    <row r="81" spans="1:4" x14ac:dyDescent="0.35">
      <c r="A81" s="38"/>
      <c r="B81" s="38"/>
      <c r="C81" s="46"/>
      <c r="D81" s="18"/>
    </row>
    <row r="82" spans="1:4" x14ac:dyDescent="0.35">
      <c r="A82" s="38"/>
      <c r="B82" s="37" t="s">
        <v>13</v>
      </c>
      <c r="C82" s="11">
        <f>SUM(C79:C81)</f>
        <v>0</v>
      </c>
      <c r="D82" s="11">
        <f>SUM(D79:D81)</f>
        <v>0</v>
      </c>
    </row>
    <row r="83" spans="1:4" x14ac:dyDescent="0.35">
      <c r="A83" s="38"/>
      <c r="B83" s="38"/>
      <c r="C83" s="46"/>
      <c r="D83" s="18"/>
    </row>
    <row r="84" spans="1:4" x14ac:dyDescent="0.35">
      <c r="A84" s="7"/>
      <c r="B84" s="7"/>
      <c r="C84" s="72"/>
      <c r="D84" s="18"/>
    </row>
    <row r="85" spans="1:4" x14ac:dyDescent="0.35">
      <c r="A85" s="38"/>
      <c r="B85" s="38"/>
      <c r="C85" s="46"/>
      <c r="D85" s="18"/>
    </row>
    <row r="86" spans="1:4" x14ac:dyDescent="0.35">
      <c r="A86" s="94" t="s">
        <v>14</v>
      </c>
      <c r="B86" s="94"/>
      <c r="C86" s="11">
        <f>+C71+C75-C82</f>
        <v>-50550.98</v>
      </c>
      <c r="D86" s="11">
        <f>+D71+D75-D82</f>
        <v>-41559.950000000004</v>
      </c>
    </row>
    <row r="87" spans="1:4" x14ac:dyDescent="0.35">
      <c r="A87" s="93"/>
      <c r="B87" s="93"/>
      <c r="C87" s="87"/>
      <c r="D87" s="18"/>
    </row>
  </sheetData>
  <mergeCells count="8">
    <mergeCell ref="A5:B5"/>
    <mergeCell ref="A7:A8"/>
    <mergeCell ref="B7:B8"/>
    <mergeCell ref="C7:C8"/>
    <mergeCell ref="D7:D8"/>
    <mergeCell ref="A71:B71"/>
    <mergeCell ref="A86:B86"/>
    <mergeCell ref="A87:B87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4BB4-4917-4D3C-A608-17DF372DF1B3}">
  <sheetPr>
    <pageSetUpPr fitToPage="1"/>
  </sheetPr>
  <dimension ref="A1:F93"/>
  <sheetViews>
    <sheetView topLeftCell="A25" workbookViewId="0">
      <selection activeCell="A46" sqref="A46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88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101</v>
      </c>
      <c r="B1" s="39"/>
      <c r="C1" s="85" t="s">
        <v>87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86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4" t="s">
        <v>3</v>
      </c>
      <c r="B5" s="94"/>
      <c r="C5" s="77"/>
    </row>
    <row r="6" spans="1:6" x14ac:dyDescent="0.35">
      <c r="A6" s="38"/>
      <c r="B6" s="38"/>
      <c r="C6" s="84"/>
    </row>
    <row r="7" spans="1:6" x14ac:dyDescent="0.35">
      <c r="A7" s="95"/>
      <c r="B7" s="94" t="s">
        <v>32</v>
      </c>
      <c r="C7" s="104" t="s">
        <v>103</v>
      </c>
      <c r="D7" s="92">
        <v>2024</v>
      </c>
      <c r="E7" s="43"/>
    </row>
    <row r="8" spans="1:6" x14ac:dyDescent="0.35">
      <c r="A8" s="95"/>
      <c r="B8" s="94"/>
      <c r="C8" s="105"/>
      <c r="D8" s="92"/>
      <c r="E8" s="43"/>
    </row>
    <row r="9" spans="1:6" x14ac:dyDescent="0.35">
      <c r="A9" s="7"/>
      <c r="B9" s="7"/>
      <c r="C9" s="76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0</v>
      </c>
      <c r="D13" s="9">
        <v>0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0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0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0</v>
      </c>
      <c r="D24" s="9">
        <v>0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100</v>
      </c>
      <c r="C26" s="9">
        <v>0</v>
      </c>
      <c r="D26" s="9">
        <v>1341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0</v>
      </c>
      <c r="D28" s="11">
        <f>SUM(D10:D27)</f>
        <v>1341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0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0</v>
      </c>
      <c r="D35" s="9">
        <v>0</v>
      </c>
      <c r="E35" s="44"/>
    </row>
    <row r="36" spans="1:5" x14ac:dyDescent="0.35">
      <c r="A36" s="52">
        <v>6340</v>
      </c>
      <c r="B36" s="52" t="s">
        <v>49</v>
      </c>
      <c r="C36" s="9">
        <v>0</v>
      </c>
      <c r="D36" s="9">
        <v>0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0</v>
      </c>
      <c r="D38" s="9">
        <v>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837</v>
      </c>
      <c r="D40" s="9">
        <v>541.25</v>
      </c>
      <c r="E40" s="44"/>
    </row>
    <row r="41" spans="1:5" x14ac:dyDescent="0.35">
      <c r="A41" s="52">
        <v>6531</v>
      </c>
      <c r="B41" s="52" t="s">
        <v>100</v>
      </c>
      <c r="C41" s="9">
        <v>0</v>
      </c>
      <c r="D41" s="9">
        <v>40305</v>
      </c>
      <c r="E41" s="44"/>
    </row>
    <row r="42" spans="1:5" x14ac:dyDescent="0.35">
      <c r="A42" s="52">
        <v>6600</v>
      </c>
      <c r="B42" s="49" t="s">
        <v>53</v>
      </c>
      <c r="C42" s="46">
        <v>0</v>
      </c>
      <c r="D42" s="46">
        <v>0</v>
      </c>
      <c r="E42" s="44"/>
    </row>
    <row r="43" spans="1:5" x14ac:dyDescent="0.35">
      <c r="A43" s="52">
        <v>6601</v>
      </c>
      <c r="B43" s="49" t="s">
        <v>54</v>
      </c>
      <c r="C43" s="46">
        <v>0</v>
      </c>
      <c r="D43" s="46">
        <v>0</v>
      </c>
      <c r="E43" s="44"/>
    </row>
    <row r="44" spans="1:5" x14ac:dyDescent="0.35">
      <c r="A44" s="52">
        <v>6602</v>
      </c>
      <c r="B44" s="49" t="s">
        <v>55</v>
      </c>
      <c r="C44" s="46">
        <v>0</v>
      </c>
      <c r="D44" s="46">
        <v>0</v>
      </c>
      <c r="E44" s="44"/>
    </row>
    <row r="45" spans="1:5" x14ac:dyDescent="0.35">
      <c r="A45" s="52">
        <v>6603</v>
      </c>
      <c r="B45" s="49" t="s">
        <v>107</v>
      </c>
      <c r="C45" s="46">
        <v>0</v>
      </c>
      <c r="D45" s="46">
        <v>0</v>
      </c>
      <c r="E45" s="44"/>
    </row>
    <row r="46" spans="1:5" x14ac:dyDescent="0.35">
      <c r="A46" s="52">
        <v>6620</v>
      </c>
      <c r="B46" s="49" t="s">
        <v>56</v>
      </c>
      <c r="C46" s="46">
        <v>0</v>
      </c>
      <c r="D46" s="46">
        <v>0</v>
      </c>
      <c r="E46" s="44"/>
    </row>
    <row r="47" spans="1:5" x14ac:dyDescent="0.35">
      <c r="A47" s="52">
        <v>6621</v>
      </c>
      <c r="B47" s="49" t="s">
        <v>96</v>
      </c>
      <c r="C47" s="46">
        <v>0</v>
      </c>
      <c r="D47" s="46">
        <v>0</v>
      </c>
      <c r="E47" s="44"/>
    </row>
    <row r="48" spans="1:5" x14ac:dyDescent="0.35">
      <c r="A48" s="52">
        <v>6720</v>
      </c>
      <c r="B48" s="3" t="s">
        <v>75</v>
      </c>
      <c r="C48" s="46">
        <v>0</v>
      </c>
      <c r="D48" s="46">
        <v>0</v>
      </c>
      <c r="E48" s="44"/>
    </row>
    <row r="49" spans="1:5" x14ac:dyDescent="0.35">
      <c r="A49" s="52">
        <v>6790</v>
      </c>
      <c r="B49" s="3" t="s">
        <v>99</v>
      </c>
      <c r="C49" s="46">
        <v>0</v>
      </c>
      <c r="D49" s="46">
        <v>0</v>
      </c>
      <c r="E49" s="44"/>
    </row>
    <row r="50" spans="1:5" x14ac:dyDescent="0.35">
      <c r="A50" s="52">
        <v>6800</v>
      </c>
      <c r="B50" s="49" t="s">
        <v>30</v>
      </c>
      <c r="C50" s="46">
        <v>0</v>
      </c>
      <c r="D50" s="46">
        <v>0</v>
      </c>
      <c r="E50" s="44"/>
    </row>
    <row r="51" spans="1:5" x14ac:dyDescent="0.35">
      <c r="A51" s="52">
        <v>6810</v>
      </c>
      <c r="B51" s="49" t="s">
        <v>97</v>
      </c>
      <c r="C51" s="46">
        <v>0</v>
      </c>
      <c r="D51" s="46">
        <v>0</v>
      </c>
      <c r="E51" s="44"/>
    </row>
    <row r="52" spans="1:5" x14ac:dyDescent="0.35">
      <c r="A52" s="52">
        <v>6860</v>
      </c>
      <c r="B52" s="49" t="s">
        <v>57</v>
      </c>
      <c r="C52" s="9">
        <v>321</v>
      </c>
      <c r="D52" s="9">
        <v>0</v>
      </c>
      <c r="E52" s="44"/>
    </row>
    <row r="53" spans="1:5" x14ac:dyDescent="0.35">
      <c r="A53" s="52">
        <v>6861</v>
      </c>
      <c r="B53" s="49" t="s">
        <v>58</v>
      </c>
      <c r="C53" s="9">
        <v>0</v>
      </c>
      <c r="D53" s="9">
        <v>0</v>
      </c>
      <c r="E53" s="44"/>
    </row>
    <row r="54" spans="1:5" x14ac:dyDescent="0.35">
      <c r="A54" s="52">
        <v>6862</v>
      </c>
      <c r="B54" s="49" t="s">
        <v>46</v>
      </c>
      <c r="C54" s="9">
        <v>0</v>
      </c>
      <c r="D54" s="9">
        <v>0</v>
      </c>
      <c r="E54" s="44"/>
    </row>
    <row r="55" spans="1:5" x14ac:dyDescent="0.35">
      <c r="A55" s="52">
        <v>6900</v>
      </c>
      <c r="B55" s="49" t="s">
        <v>59</v>
      </c>
      <c r="C55" s="9">
        <v>0</v>
      </c>
      <c r="D55" s="9">
        <v>0</v>
      </c>
      <c r="E55" s="44"/>
    </row>
    <row r="56" spans="1:5" ht="15" customHeight="1" x14ac:dyDescent="0.35">
      <c r="A56" s="52">
        <v>6940</v>
      </c>
      <c r="B56" s="52" t="s">
        <v>60</v>
      </c>
      <c r="C56" s="9">
        <v>0</v>
      </c>
      <c r="D56" s="9">
        <v>0</v>
      </c>
      <c r="E56" s="44"/>
    </row>
    <row r="57" spans="1:5" x14ac:dyDescent="0.35">
      <c r="A57" s="52">
        <v>7000</v>
      </c>
      <c r="B57" s="52" t="s">
        <v>61</v>
      </c>
      <c r="C57" s="9">
        <v>0</v>
      </c>
      <c r="D57" s="9">
        <v>0</v>
      </c>
      <c r="E57" s="44"/>
    </row>
    <row r="58" spans="1:5" x14ac:dyDescent="0.35">
      <c r="A58" s="52">
        <v>7320</v>
      </c>
      <c r="B58" s="52" t="s">
        <v>62</v>
      </c>
      <c r="C58" s="9">
        <v>0</v>
      </c>
      <c r="D58" s="9">
        <v>0</v>
      </c>
      <c r="E58" s="44"/>
    </row>
    <row r="59" spans="1:5" ht="15" customHeight="1" x14ac:dyDescent="0.35">
      <c r="A59" s="52">
        <v>7400</v>
      </c>
      <c r="B59" s="52" t="s">
        <v>64</v>
      </c>
      <c r="C59" s="9">
        <v>0</v>
      </c>
      <c r="D59" s="9">
        <v>0</v>
      </c>
      <c r="E59" s="44"/>
    </row>
    <row r="60" spans="1:5" x14ac:dyDescent="0.35">
      <c r="A60" s="52">
        <v>7410</v>
      </c>
      <c r="B60" s="49" t="s">
        <v>63</v>
      </c>
      <c r="C60" s="9">
        <v>0</v>
      </c>
      <c r="D60" s="9">
        <v>7212</v>
      </c>
      <c r="E60" s="44"/>
    </row>
    <row r="61" spans="1:5" ht="14.25" customHeight="1" x14ac:dyDescent="0.35">
      <c r="A61" s="52">
        <v>7420</v>
      </c>
      <c r="B61" s="49" t="s">
        <v>65</v>
      </c>
      <c r="C61" s="9">
        <v>0</v>
      </c>
      <c r="D61" s="9">
        <v>0</v>
      </c>
      <c r="E61" s="44"/>
    </row>
    <row r="62" spans="1:5" ht="14.25" customHeight="1" x14ac:dyDescent="0.35">
      <c r="A62" s="52">
        <v>7480</v>
      </c>
      <c r="B62" s="49" t="s">
        <v>66</v>
      </c>
      <c r="C62" s="46">
        <v>0</v>
      </c>
      <c r="D62" s="46">
        <v>0</v>
      </c>
      <c r="E62" s="44"/>
    </row>
    <row r="63" spans="1:5" x14ac:dyDescent="0.35">
      <c r="A63" s="52">
        <v>7500</v>
      </c>
      <c r="B63" s="49" t="s">
        <v>22</v>
      </c>
      <c r="C63" s="46">
        <v>0</v>
      </c>
      <c r="D63" s="46">
        <v>0</v>
      </c>
      <c r="E63" s="44"/>
    </row>
    <row r="64" spans="1:5" x14ac:dyDescent="0.35">
      <c r="A64" s="52">
        <v>7712</v>
      </c>
      <c r="B64" s="49" t="s">
        <v>90</v>
      </c>
      <c r="C64" s="46">
        <v>0</v>
      </c>
      <c r="D64" s="46">
        <v>0</v>
      </c>
      <c r="E64" s="44"/>
    </row>
    <row r="65" spans="1:5" x14ac:dyDescent="0.35">
      <c r="A65" s="52">
        <v>7770</v>
      </c>
      <c r="B65" s="52" t="s">
        <v>67</v>
      </c>
      <c r="C65" s="46">
        <v>0</v>
      </c>
      <c r="D65" s="46">
        <v>0</v>
      </c>
      <c r="E65" s="44"/>
    </row>
    <row r="66" spans="1:5" x14ac:dyDescent="0.35">
      <c r="A66" s="52">
        <v>7790</v>
      </c>
      <c r="B66" s="52" t="s">
        <v>68</v>
      </c>
      <c r="C66" s="46">
        <v>0</v>
      </c>
      <c r="D66" s="46">
        <v>0</v>
      </c>
      <c r="E66" s="44"/>
    </row>
    <row r="67" spans="1:5" x14ac:dyDescent="0.35">
      <c r="A67" s="38"/>
      <c r="B67" s="38"/>
      <c r="C67" s="46"/>
      <c r="D67" s="9"/>
      <c r="E67" s="44"/>
    </row>
    <row r="68" spans="1:5" x14ac:dyDescent="0.35">
      <c r="A68" s="38"/>
      <c r="B68" s="13" t="s">
        <v>7</v>
      </c>
      <c r="C68" s="11">
        <f>SUM(C32:C66)</f>
        <v>1158</v>
      </c>
      <c r="D68" s="11">
        <f>SUM(D32:D66)</f>
        <v>48058.25</v>
      </c>
      <c r="E68" s="45"/>
    </row>
    <row r="69" spans="1:5" x14ac:dyDescent="0.35">
      <c r="A69" s="38"/>
      <c r="B69" s="13"/>
      <c r="C69" s="74"/>
      <c r="D69" s="9"/>
      <c r="E69" s="44"/>
    </row>
    <row r="70" spans="1:5" x14ac:dyDescent="0.35">
      <c r="A70" s="7"/>
      <c r="B70" s="7"/>
      <c r="C70" s="72"/>
      <c r="D70" s="9"/>
      <c r="E70" s="44"/>
    </row>
    <row r="71" spans="1:5" x14ac:dyDescent="0.35">
      <c r="A71" s="94" t="s">
        <v>8</v>
      </c>
      <c r="B71" s="94"/>
      <c r="C71" s="11">
        <f>+C28-C68</f>
        <v>-1158</v>
      </c>
      <c r="D71" s="11">
        <f>+D28-D68</f>
        <v>-46717.25</v>
      </c>
      <c r="E71" s="44"/>
    </row>
    <row r="72" spans="1:5" x14ac:dyDescent="0.35">
      <c r="A72" s="7"/>
      <c r="B72" s="7"/>
      <c r="C72" s="72"/>
      <c r="D72" s="10"/>
      <c r="E72" s="45"/>
    </row>
    <row r="73" spans="1:5" x14ac:dyDescent="0.35">
      <c r="A73" s="7"/>
      <c r="B73" s="7" t="s">
        <v>9</v>
      </c>
      <c r="C73" s="72"/>
    </row>
    <row r="74" spans="1:5" x14ac:dyDescent="0.35">
      <c r="A74" s="7"/>
      <c r="B74" s="7"/>
      <c r="C74" s="72"/>
    </row>
    <row r="75" spans="1:5" x14ac:dyDescent="0.35">
      <c r="A75" s="38">
        <v>8040</v>
      </c>
      <c r="B75" s="3" t="s">
        <v>10</v>
      </c>
      <c r="C75" s="9">
        <v>0</v>
      </c>
      <c r="D75" s="18">
        <v>0</v>
      </c>
    </row>
    <row r="76" spans="1:5" x14ac:dyDescent="0.35">
      <c r="A76" s="38"/>
      <c r="B76" s="38"/>
      <c r="C76" s="46"/>
      <c r="D76" s="18"/>
    </row>
    <row r="77" spans="1:5" x14ac:dyDescent="0.35">
      <c r="A77" s="38"/>
      <c r="B77" s="13" t="s">
        <v>11</v>
      </c>
      <c r="C77" s="11">
        <f t="shared" ref="C77:D77" si="0">SUM(C75:C76)</f>
        <v>0</v>
      </c>
      <c r="D77" s="11">
        <f t="shared" si="0"/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>
        <v>8150</v>
      </c>
      <c r="B79" s="38" t="s">
        <v>79</v>
      </c>
      <c r="C79" s="46">
        <v>0</v>
      </c>
      <c r="D79" s="18">
        <v>0</v>
      </c>
    </row>
    <row r="80" spans="1:5" x14ac:dyDescent="0.35">
      <c r="A80" s="38">
        <v>8155</v>
      </c>
      <c r="B80" s="38" t="s">
        <v>12</v>
      </c>
      <c r="C80" s="46">
        <v>0</v>
      </c>
      <c r="D80" s="18">
        <v>0</v>
      </c>
    </row>
    <row r="81" spans="1:4" x14ac:dyDescent="0.35">
      <c r="A81" s="38"/>
      <c r="B81" s="38"/>
      <c r="C81" s="46"/>
      <c r="D81" s="18"/>
    </row>
    <row r="82" spans="1:4" x14ac:dyDescent="0.35">
      <c r="A82" s="38"/>
      <c r="B82" s="37" t="s">
        <v>13</v>
      </c>
      <c r="C82" s="11">
        <f>SUM(C79:C81)</f>
        <v>0</v>
      </c>
      <c r="D82" s="11">
        <f>SUM(D79:D81)</f>
        <v>0</v>
      </c>
    </row>
    <row r="83" spans="1:4" x14ac:dyDescent="0.35">
      <c r="A83" s="38"/>
      <c r="B83" s="38"/>
      <c r="C83" s="46"/>
      <c r="D83" s="18"/>
    </row>
    <row r="84" spans="1:4" x14ac:dyDescent="0.35">
      <c r="A84" s="7"/>
      <c r="B84" s="7"/>
      <c r="C84" s="72"/>
      <c r="D84" s="18"/>
    </row>
    <row r="85" spans="1:4" x14ac:dyDescent="0.35">
      <c r="A85" s="38"/>
      <c r="B85" s="38"/>
      <c r="C85" s="46"/>
      <c r="D85" s="18"/>
    </row>
    <row r="86" spans="1:4" x14ac:dyDescent="0.35">
      <c r="A86" s="94" t="s">
        <v>14</v>
      </c>
      <c r="B86" s="94"/>
      <c r="C86" s="11">
        <f>+C71+C75-C82</f>
        <v>-1158</v>
      </c>
      <c r="D86" s="11">
        <f>+D71+D75-D82</f>
        <v>-46717.25</v>
      </c>
    </row>
    <row r="87" spans="1:4" x14ac:dyDescent="0.35">
      <c r="A87" s="93"/>
      <c r="B87" s="93"/>
      <c r="C87" s="75"/>
      <c r="D87" s="18"/>
    </row>
    <row r="88" spans="1:4" x14ac:dyDescent="0.35">
      <c r="C88" s="44"/>
    </row>
    <row r="89" spans="1:4" x14ac:dyDescent="0.35">
      <c r="C89" s="44"/>
    </row>
    <row r="90" spans="1:4" x14ac:dyDescent="0.35">
      <c r="C90" s="44"/>
    </row>
    <row r="91" spans="1:4" x14ac:dyDescent="0.35">
      <c r="C91" s="44"/>
    </row>
    <row r="92" spans="1:4" x14ac:dyDescent="0.35">
      <c r="C92" s="44"/>
    </row>
    <row r="93" spans="1:4" x14ac:dyDescent="0.35">
      <c r="C93" s="44"/>
    </row>
  </sheetData>
  <mergeCells count="8">
    <mergeCell ref="A5:B5"/>
    <mergeCell ref="A7:A8"/>
    <mergeCell ref="B7:B8"/>
    <mergeCell ref="C7:C8"/>
    <mergeCell ref="D7:D8"/>
    <mergeCell ref="A71:B71"/>
    <mergeCell ref="A86:B86"/>
    <mergeCell ref="A87:B87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478F-3CF4-48C5-9ABA-194A9DBE83D2}">
  <sheetPr>
    <pageSetUpPr fitToPage="1"/>
  </sheetPr>
  <dimension ref="A1:F87"/>
  <sheetViews>
    <sheetView topLeftCell="A25" workbookViewId="0">
      <selection activeCell="A46" sqref="A46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88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101</v>
      </c>
      <c r="B1" s="39"/>
      <c r="C1" s="85" t="s">
        <v>88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86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4" t="s">
        <v>3</v>
      </c>
      <c r="B5" s="94"/>
      <c r="C5" s="77"/>
    </row>
    <row r="6" spans="1:6" x14ac:dyDescent="0.35">
      <c r="A6" s="38"/>
      <c r="B6" s="38"/>
      <c r="C6" s="84"/>
    </row>
    <row r="7" spans="1:6" x14ac:dyDescent="0.35">
      <c r="A7" s="95"/>
      <c r="B7" s="94" t="s">
        <v>32</v>
      </c>
      <c r="C7" s="104" t="s">
        <v>103</v>
      </c>
      <c r="D7" s="92">
        <v>2024</v>
      </c>
      <c r="E7" s="43"/>
    </row>
    <row r="8" spans="1:6" x14ac:dyDescent="0.35">
      <c r="A8" s="95"/>
      <c r="B8" s="94"/>
      <c r="C8" s="105"/>
      <c r="D8" s="92"/>
      <c r="E8" s="43"/>
    </row>
    <row r="9" spans="1:6" x14ac:dyDescent="0.35">
      <c r="A9" s="7"/>
      <c r="B9" s="7"/>
      <c r="C9" s="72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0</v>
      </c>
      <c r="D13" s="9">
        <v>7889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0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0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457.84</v>
      </c>
      <c r="D24" s="9">
        <v>0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100</v>
      </c>
      <c r="C26" s="9">
        <v>0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457.84</v>
      </c>
      <c r="D28" s="11">
        <f>SUM(D10:D27)</f>
        <v>7889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0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0</v>
      </c>
      <c r="D35" s="9">
        <v>0</v>
      </c>
      <c r="E35" s="44"/>
    </row>
    <row r="36" spans="1:5" x14ac:dyDescent="0.35">
      <c r="A36" s="52">
        <v>6340</v>
      </c>
      <c r="B36" s="52" t="s">
        <v>49</v>
      </c>
      <c r="C36" s="9">
        <v>0</v>
      </c>
      <c r="D36" s="9">
        <v>0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0</v>
      </c>
      <c r="D38" s="9">
        <v>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0</v>
      </c>
      <c r="D40" s="9">
        <v>1634</v>
      </c>
      <c r="E40" s="44"/>
    </row>
    <row r="41" spans="1:5" x14ac:dyDescent="0.35">
      <c r="A41" s="52">
        <v>6531</v>
      </c>
      <c r="B41" s="52" t="s">
        <v>100</v>
      </c>
      <c r="C41" s="9">
        <v>0</v>
      </c>
      <c r="D41" s="9">
        <v>0</v>
      </c>
      <c r="E41" s="44"/>
    </row>
    <row r="42" spans="1:5" x14ac:dyDescent="0.35">
      <c r="A42" s="52">
        <v>6600</v>
      </c>
      <c r="B42" s="49" t="s">
        <v>53</v>
      </c>
      <c r="C42" s="46">
        <v>0</v>
      </c>
      <c r="D42" s="46">
        <v>0</v>
      </c>
      <c r="E42" s="44"/>
    </row>
    <row r="43" spans="1:5" x14ac:dyDescent="0.35">
      <c r="A43" s="52">
        <v>6601</v>
      </c>
      <c r="B43" s="49" t="s">
        <v>54</v>
      </c>
      <c r="C43" s="46">
        <v>0</v>
      </c>
      <c r="D43" s="46">
        <v>0</v>
      </c>
      <c r="E43" s="44"/>
    </row>
    <row r="44" spans="1:5" x14ac:dyDescent="0.35">
      <c r="A44" s="52">
        <v>6602</v>
      </c>
      <c r="B44" s="49" t="s">
        <v>55</v>
      </c>
      <c r="C44" s="46">
        <v>0</v>
      </c>
      <c r="D44" s="46">
        <v>0</v>
      </c>
      <c r="E44" s="44"/>
    </row>
    <row r="45" spans="1:5" x14ac:dyDescent="0.35">
      <c r="A45" s="52">
        <v>6603</v>
      </c>
      <c r="B45" s="49" t="s">
        <v>107</v>
      </c>
      <c r="C45" s="46">
        <v>0</v>
      </c>
      <c r="D45" s="46">
        <v>0</v>
      </c>
      <c r="E45" s="44"/>
    </row>
    <row r="46" spans="1:5" x14ac:dyDescent="0.35">
      <c r="A46" s="52">
        <v>6620</v>
      </c>
      <c r="B46" s="49" t="s">
        <v>56</v>
      </c>
      <c r="C46" s="46">
        <v>0</v>
      </c>
      <c r="D46" s="46">
        <v>0</v>
      </c>
      <c r="E46" s="44"/>
    </row>
    <row r="47" spans="1:5" x14ac:dyDescent="0.35">
      <c r="A47" s="52">
        <v>6621</v>
      </c>
      <c r="B47" s="49" t="s">
        <v>96</v>
      </c>
      <c r="C47" s="46">
        <v>0</v>
      </c>
      <c r="D47" s="46">
        <v>0</v>
      </c>
      <c r="E47" s="44"/>
    </row>
    <row r="48" spans="1:5" x14ac:dyDescent="0.35">
      <c r="A48" s="52">
        <v>6720</v>
      </c>
      <c r="B48" s="3" t="s">
        <v>75</v>
      </c>
      <c r="C48" s="46">
        <v>0</v>
      </c>
      <c r="D48" s="46">
        <v>0</v>
      </c>
      <c r="E48" s="44"/>
    </row>
    <row r="49" spans="1:5" x14ac:dyDescent="0.35">
      <c r="A49" s="52">
        <v>6790</v>
      </c>
      <c r="B49" s="3" t="s">
        <v>99</v>
      </c>
      <c r="C49" s="46">
        <v>0</v>
      </c>
      <c r="D49" s="46">
        <v>0</v>
      </c>
      <c r="E49" s="44"/>
    </row>
    <row r="50" spans="1:5" x14ac:dyDescent="0.35">
      <c r="A50" s="52">
        <v>6800</v>
      </c>
      <c r="B50" s="49" t="s">
        <v>30</v>
      </c>
      <c r="C50" s="46">
        <v>0</v>
      </c>
      <c r="D50" s="46">
        <v>0</v>
      </c>
      <c r="E50" s="44"/>
    </row>
    <row r="51" spans="1:5" x14ac:dyDescent="0.35">
      <c r="A51" s="52">
        <v>6810</v>
      </c>
      <c r="B51" s="49" t="s">
        <v>97</v>
      </c>
      <c r="C51" s="46">
        <v>0</v>
      </c>
      <c r="D51" s="46">
        <v>0</v>
      </c>
      <c r="E51" s="44"/>
    </row>
    <row r="52" spans="1:5" x14ac:dyDescent="0.35">
      <c r="A52" s="52">
        <v>6860</v>
      </c>
      <c r="B52" s="49" t="s">
        <v>57</v>
      </c>
      <c r="C52" s="9">
        <v>421.54</v>
      </c>
      <c r="D52" s="9">
        <v>0</v>
      </c>
      <c r="E52" s="44"/>
    </row>
    <row r="53" spans="1:5" x14ac:dyDescent="0.35">
      <c r="A53" s="52">
        <v>6861</v>
      </c>
      <c r="B53" s="49" t="s">
        <v>58</v>
      </c>
      <c r="C53" s="9">
        <v>0</v>
      </c>
      <c r="D53" s="9">
        <v>0</v>
      </c>
      <c r="E53" s="44"/>
    </row>
    <row r="54" spans="1:5" x14ac:dyDescent="0.35">
      <c r="A54" s="52">
        <v>6862</v>
      </c>
      <c r="B54" s="49" t="s">
        <v>46</v>
      </c>
      <c r="C54" s="9">
        <v>0</v>
      </c>
      <c r="D54" s="9">
        <v>0</v>
      </c>
      <c r="E54" s="44"/>
    </row>
    <row r="55" spans="1:5" x14ac:dyDescent="0.35">
      <c r="A55" s="52">
        <v>6900</v>
      </c>
      <c r="B55" s="49" t="s">
        <v>59</v>
      </c>
      <c r="C55" s="9">
        <v>0</v>
      </c>
      <c r="D55" s="9">
        <v>0</v>
      </c>
      <c r="E55" s="44"/>
    </row>
    <row r="56" spans="1:5" ht="15" customHeight="1" x14ac:dyDescent="0.35">
      <c r="A56" s="52">
        <v>6940</v>
      </c>
      <c r="B56" s="52" t="s">
        <v>60</v>
      </c>
      <c r="C56" s="9">
        <v>0</v>
      </c>
      <c r="D56" s="9">
        <v>0</v>
      </c>
      <c r="E56" s="44"/>
    </row>
    <row r="57" spans="1:5" x14ac:dyDescent="0.35">
      <c r="A57" s="52">
        <v>7000</v>
      </c>
      <c r="B57" s="52" t="s">
        <v>61</v>
      </c>
      <c r="C57" s="9">
        <v>0</v>
      </c>
      <c r="D57" s="9">
        <v>0</v>
      </c>
      <c r="E57" s="44"/>
    </row>
    <row r="58" spans="1:5" x14ac:dyDescent="0.35">
      <c r="A58" s="52">
        <v>7320</v>
      </c>
      <c r="B58" s="52" t="s">
        <v>62</v>
      </c>
      <c r="C58" s="9">
        <v>0</v>
      </c>
      <c r="D58" s="9">
        <v>0</v>
      </c>
      <c r="E58" s="44"/>
    </row>
    <row r="59" spans="1:5" ht="15" customHeight="1" x14ac:dyDescent="0.35">
      <c r="A59" s="52">
        <v>7400</v>
      </c>
      <c r="B59" s="52" t="s">
        <v>64</v>
      </c>
      <c r="C59" s="9">
        <v>2470</v>
      </c>
      <c r="D59" s="9">
        <v>0</v>
      </c>
      <c r="E59" s="44"/>
    </row>
    <row r="60" spans="1:5" x14ac:dyDescent="0.35">
      <c r="A60" s="52">
        <v>7410</v>
      </c>
      <c r="B60" s="49" t="s">
        <v>63</v>
      </c>
      <c r="C60" s="9">
        <v>3810</v>
      </c>
      <c r="D60" s="9">
        <v>4000</v>
      </c>
      <c r="E60" s="44"/>
    </row>
    <row r="61" spans="1:5" ht="14.25" customHeight="1" x14ac:dyDescent="0.35">
      <c r="A61" s="52">
        <v>7420</v>
      </c>
      <c r="B61" s="49" t="s">
        <v>65</v>
      </c>
      <c r="C61" s="9">
        <v>5966.6</v>
      </c>
      <c r="D61" s="9">
        <v>2694</v>
      </c>
      <c r="E61" s="44"/>
    </row>
    <row r="62" spans="1:5" ht="14.25" customHeight="1" x14ac:dyDescent="0.35">
      <c r="A62" s="52">
        <v>7480</v>
      </c>
      <c r="B62" s="49" t="s">
        <v>66</v>
      </c>
      <c r="C62" s="46">
        <v>0</v>
      </c>
      <c r="D62" s="46">
        <v>0</v>
      </c>
      <c r="E62" s="44"/>
    </row>
    <row r="63" spans="1:5" x14ac:dyDescent="0.35">
      <c r="A63" s="52">
        <v>7500</v>
      </c>
      <c r="B63" s="49" t="s">
        <v>22</v>
      </c>
      <c r="C63" s="46">
        <v>0</v>
      </c>
      <c r="D63" s="46">
        <v>0</v>
      </c>
      <c r="E63" s="44"/>
    </row>
    <row r="64" spans="1:5" x14ac:dyDescent="0.35">
      <c r="A64" s="52">
        <v>7712</v>
      </c>
      <c r="B64" s="49" t="s">
        <v>90</v>
      </c>
      <c r="C64" s="46">
        <v>0</v>
      </c>
      <c r="D64" s="46">
        <v>0</v>
      </c>
      <c r="E64" s="44"/>
    </row>
    <row r="65" spans="1:5" x14ac:dyDescent="0.35">
      <c r="A65" s="52">
        <v>7770</v>
      </c>
      <c r="B65" s="52" t="s">
        <v>67</v>
      </c>
      <c r="C65" s="46">
        <v>0</v>
      </c>
      <c r="D65" s="46">
        <v>0</v>
      </c>
      <c r="E65" s="44"/>
    </row>
    <row r="66" spans="1:5" x14ac:dyDescent="0.35">
      <c r="A66" s="52">
        <v>7790</v>
      </c>
      <c r="B66" s="52" t="s">
        <v>68</v>
      </c>
      <c r="C66" s="46">
        <v>0</v>
      </c>
      <c r="D66" s="46">
        <v>0</v>
      </c>
      <c r="E66" s="44"/>
    </row>
    <row r="67" spans="1:5" x14ac:dyDescent="0.35">
      <c r="A67" s="38"/>
      <c r="B67" s="38"/>
      <c r="C67" s="46"/>
      <c r="D67" s="9"/>
      <c r="E67" s="44"/>
    </row>
    <row r="68" spans="1:5" x14ac:dyDescent="0.35">
      <c r="A68" s="38"/>
      <c r="B68" s="13" t="s">
        <v>7</v>
      </c>
      <c r="C68" s="11">
        <f>SUM(C32:C66)</f>
        <v>12668.14</v>
      </c>
      <c r="D68" s="11">
        <f>SUM(D32:D66)</f>
        <v>8328</v>
      </c>
      <c r="E68" s="45"/>
    </row>
    <row r="69" spans="1:5" x14ac:dyDescent="0.35">
      <c r="A69" s="38"/>
      <c r="B69" s="13"/>
      <c r="C69" s="74"/>
      <c r="D69" s="9"/>
      <c r="E69" s="44"/>
    </row>
    <row r="70" spans="1:5" x14ac:dyDescent="0.35">
      <c r="A70" s="7"/>
      <c r="B70" s="7"/>
      <c r="C70" s="72"/>
      <c r="D70" s="9"/>
      <c r="E70" s="44"/>
    </row>
    <row r="71" spans="1:5" x14ac:dyDescent="0.35">
      <c r="A71" s="94" t="s">
        <v>8</v>
      </c>
      <c r="B71" s="94"/>
      <c r="C71" s="11">
        <f>+C28-C68</f>
        <v>-12210.3</v>
      </c>
      <c r="D71" s="11">
        <f>+D28-D68</f>
        <v>-439</v>
      </c>
      <c r="E71" s="44"/>
    </row>
    <row r="72" spans="1:5" x14ac:dyDescent="0.35">
      <c r="A72" s="7"/>
      <c r="B72" s="7"/>
      <c r="C72" s="72"/>
      <c r="D72" s="10"/>
      <c r="E72" s="45"/>
    </row>
    <row r="73" spans="1:5" x14ac:dyDescent="0.35">
      <c r="A73" s="7"/>
      <c r="B73" s="7" t="s">
        <v>9</v>
      </c>
      <c r="C73" s="72"/>
    </row>
    <row r="74" spans="1:5" x14ac:dyDescent="0.35">
      <c r="A74" s="7"/>
      <c r="B74" s="7"/>
      <c r="C74" s="72"/>
    </row>
    <row r="75" spans="1:5" x14ac:dyDescent="0.35">
      <c r="A75" s="38">
        <v>8040</v>
      </c>
      <c r="B75" s="3" t="s">
        <v>10</v>
      </c>
      <c r="C75" s="9">
        <v>0</v>
      </c>
      <c r="D75" s="18">
        <v>0</v>
      </c>
    </row>
    <row r="76" spans="1:5" x14ac:dyDescent="0.35">
      <c r="A76" s="38"/>
      <c r="B76" s="38"/>
      <c r="C76" s="46"/>
      <c r="D76" s="18"/>
    </row>
    <row r="77" spans="1:5" x14ac:dyDescent="0.35">
      <c r="A77" s="38"/>
      <c r="B77" s="13" t="s">
        <v>11</v>
      </c>
      <c r="C77" s="11">
        <f t="shared" ref="C77:D77" si="0">SUM(C75:C76)</f>
        <v>0</v>
      </c>
      <c r="D77" s="11">
        <f t="shared" si="0"/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>
        <v>8150</v>
      </c>
      <c r="B79" s="38" t="s">
        <v>79</v>
      </c>
      <c r="C79" s="46">
        <v>0</v>
      </c>
      <c r="D79" s="18">
        <v>0</v>
      </c>
    </row>
    <row r="80" spans="1:5" x14ac:dyDescent="0.35">
      <c r="A80" s="38">
        <v>8155</v>
      </c>
      <c r="B80" s="38" t="s">
        <v>12</v>
      </c>
      <c r="C80" s="46">
        <v>0</v>
      </c>
      <c r="D80" s="18">
        <v>0</v>
      </c>
    </row>
    <row r="81" spans="1:4" x14ac:dyDescent="0.35">
      <c r="A81" s="38"/>
      <c r="B81" s="38"/>
      <c r="C81" s="46"/>
      <c r="D81" s="18"/>
    </row>
    <row r="82" spans="1:4" x14ac:dyDescent="0.35">
      <c r="A82" s="38"/>
      <c r="B82" s="37" t="s">
        <v>13</v>
      </c>
      <c r="C82" s="11">
        <f>SUM(C79:C81)</f>
        <v>0</v>
      </c>
      <c r="D82" s="11">
        <f>SUM(D79:D81)</f>
        <v>0</v>
      </c>
    </row>
    <row r="83" spans="1:4" x14ac:dyDescent="0.35">
      <c r="A83" s="38"/>
      <c r="B83" s="38"/>
      <c r="C83" s="46"/>
      <c r="D83" s="18"/>
    </row>
    <row r="84" spans="1:4" x14ac:dyDescent="0.35">
      <c r="A84" s="7"/>
      <c r="B84" s="7"/>
      <c r="C84" s="72"/>
      <c r="D84" s="18"/>
    </row>
    <row r="85" spans="1:4" x14ac:dyDescent="0.35">
      <c r="A85" s="38"/>
      <c r="B85" s="38"/>
      <c r="C85" s="46"/>
      <c r="D85" s="18"/>
    </row>
    <row r="86" spans="1:4" x14ac:dyDescent="0.35">
      <c r="A86" s="94" t="s">
        <v>14</v>
      </c>
      <c r="B86" s="94"/>
      <c r="C86" s="11">
        <f>+C71+C75-C82</f>
        <v>-12210.3</v>
      </c>
      <c r="D86" s="11">
        <f>+D71+D75-D82</f>
        <v>-439</v>
      </c>
    </row>
    <row r="87" spans="1:4" x14ac:dyDescent="0.35">
      <c r="A87" s="93"/>
      <c r="B87" s="93"/>
      <c r="C87" s="87"/>
      <c r="D87" s="18"/>
    </row>
  </sheetData>
  <mergeCells count="8">
    <mergeCell ref="A5:B5"/>
    <mergeCell ref="A7:A8"/>
    <mergeCell ref="B7:B8"/>
    <mergeCell ref="C7:C8"/>
    <mergeCell ref="D7:D8"/>
    <mergeCell ref="A71:B71"/>
    <mergeCell ref="A86:B86"/>
    <mergeCell ref="A87:B87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5695-5965-40D9-8F4A-323C65CCBFD8}">
  <sheetPr>
    <pageSetUpPr fitToPage="1"/>
  </sheetPr>
  <dimension ref="A1:F87"/>
  <sheetViews>
    <sheetView topLeftCell="A21" workbookViewId="0">
      <selection activeCell="A46" sqref="A46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88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101</v>
      </c>
      <c r="B1" s="39"/>
      <c r="C1" s="85" t="s">
        <v>89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86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4" t="s">
        <v>3</v>
      </c>
      <c r="B5" s="94"/>
      <c r="C5" s="77"/>
    </row>
    <row r="6" spans="1:6" x14ac:dyDescent="0.35">
      <c r="A6" s="38"/>
      <c r="B6" s="38"/>
      <c r="C6" s="84"/>
    </row>
    <row r="7" spans="1:6" x14ac:dyDescent="0.35">
      <c r="A7" s="95"/>
      <c r="B7" s="94" t="s">
        <v>32</v>
      </c>
      <c r="C7" s="104" t="s">
        <v>103</v>
      </c>
      <c r="D7" s="92">
        <v>2024</v>
      </c>
      <c r="E7" s="43"/>
    </row>
    <row r="8" spans="1:6" x14ac:dyDescent="0.35">
      <c r="A8" s="95"/>
      <c r="B8" s="94"/>
      <c r="C8" s="105"/>
      <c r="D8" s="92"/>
      <c r="E8" s="43"/>
    </row>
    <row r="9" spans="1:6" x14ac:dyDescent="0.35">
      <c r="A9" s="7"/>
      <c r="B9" s="7"/>
      <c r="C9" s="72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0</v>
      </c>
      <c r="D13" s="9">
        <v>0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0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0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0</v>
      </c>
      <c r="D24" s="9">
        <v>0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100</v>
      </c>
      <c r="C26" s="9">
        <v>0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0</v>
      </c>
      <c r="D28" s="11">
        <f>SUM(D10:D27)</f>
        <v>0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0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0</v>
      </c>
      <c r="D35" s="9">
        <v>0</v>
      </c>
      <c r="E35" s="44"/>
    </row>
    <row r="36" spans="1:5" x14ac:dyDescent="0.35">
      <c r="A36" s="52">
        <v>6340</v>
      </c>
      <c r="B36" s="52" t="s">
        <v>49</v>
      </c>
      <c r="C36" s="9">
        <v>0</v>
      </c>
      <c r="D36" s="9">
        <v>0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0</v>
      </c>
      <c r="D38" s="9">
        <v>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0</v>
      </c>
      <c r="D40" s="9">
        <v>0</v>
      </c>
      <c r="E40" s="44"/>
    </row>
    <row r="41" spans="1:5" x14ac:dyDescent="0.35">
      <c r="A41" s="52">
        <v>6531</v>
      </c>
      <c r="B41" s="52" t="s">
        <v>100</v>
      </c>
      <c r="C41" s="9">
        <v>0</v>
      </c>
      <c r="D41" s="9">
        <v>0</v>
      </c>
      <c r="E41" s="44"/>
    </row>
    <row r="42" spans="1:5" x14ac:dyDescent="0.35">
      <c r="A42" s="52">
        <v>6600</v>
      </c>
      <c r="B42" s="49" t="s">
        <v>53</v>
      </c>
      <c r="C42" s="46">
        <v>0</v>
      </c>
      <c r="D42" s="46">
        <v>0</v>
      </c>
      <c r="E42" s="44"/>
    </row>
    <row r="43" spans="1:5" x14ac:dyDescent="0.35">
      <c r="A43" s="52">
        <v>6601</v>
      </c>
      <c r="B43" s="49" t="s">
        <v>54</v>
      </c>
      <c r="C43" s="46">
        <v>0</v>
      </c>
      <c r="D43" s="46">
        <v>0</v>
      </c>
      <c r="E43" s="44"/>
    </row>
    <row r="44" spans="1:5" x14ac:dyDescent="0.35">
      <c r="A44" s="52">
        <v>6602</v>
      </c>
      <c r="B44" s="49" t="s">
        <v>55</v>
      </c>
      <c r="C44" s="46">
        <v>0</v>
      </c>
      <c r="D44" s="46">
        <v>0</v>
      </c>
      <c r="E44" s="44"/>
    </row>
    <row r="45" spans="1:5" x14ac:dyDescent="0.35">
      <c r="A45" s="52">
        <v>6603</v>
      </c>
      <c r="B45" s="49" t="s">
        <v>107</v>
      </c>
      <c r="C45" s="46">
        <v>0</v>
      </c>
      <c r="D45" s="46">
        <v>0</v>
      </c>
      <c r="E45" s="44"/>
    </row>
    <row r="46" spans="1:5" x14ac:dyDescent="0.35">
      <c r="A46" s="52">
        <v>6620</v>
      </c>
      <c r="B46" s="49" t="s">
        <v>56</v>
      </c>
      <c r="C46" s="46">
        <v>0</v>
      </c>
      <c r="D46" s="46">
        <v>0</v>
      </c>
      <c r="E46" s="44"/>
    </row>
    <row r="47" spans="1:5" x14ac:dyDescent="0.35">
      <c r="A47" s="52">
        <v>6621</v>
      </c>
      <c r="B47" s="49" t="s">
        <v>96</v>
      </c>
      <c r="C47" s="46">
        <v>0</v>
      </c>
      <c r="D47" s="46">
        <v>0</v>
      </c>
      <c r="E47" s="44"/>
    </row>
    <row r="48" spans="1:5" x14ac:dyDescent="0.35">
      <c r="A48" s="52">
        <v>6720</v>
      </c>
      <c r="B48" s="3" t="s">
        <v>75</v>
      </c>
      <c r="C48" s="46">
        <v>0</v>
      </c>
      <c r="D48" s="46">
        <v>0</v>
      </c>
      <c r="E48" s="44"/>
    </row>
    <row r="49" spans="1:5" x14ac:dyDescent="0.35">
      <c r="A49" s="52">
        <v>6790</v>
      </c>
      <c r="B49" s="3" t="s">
        <v>99</v>
      </c>
      <c r="C49" s="46">
        <v>0</v>
      </c>
      <c r="D49" s="46">
        <v>0</v>
      </c>
      <c r="E49" s="44"/>
    </row>
    <row r="50" spans="1:5" x14ac:dyDescent="0.35">
      <c r="A50" s="52">
        <v>6800</v>
      </c>
      <c r="B50" s="49" t="s">
        <v>30</v>
      </c>
      <c r="C50" s="46">
        <v>0</v>
      </c>
      <c r="D50" s="46">
        <v>0</v>
      </c>
      <c r="E50" s="44"/>
    </row>
    <row r="51" spans="1:5" x14ac:dyDescent="0.35">
      <c r="A51" s="52">
        <v>6810</v>
      </c>
      <c r="B51" s="49" t="s">
        <v>97</v>
      </c>
      <c r="C51" s="46">
        <v>0</v>
      </c>
      <c r="D51" s="46">
        <v>0</v>
      </c>
      <c r="E51" s="44"/>
    </row>
    <row r="52" spans="1:5" x14ac:dyDescent="0.35">
      <c r="A52" s="52">
        <v>6860</v>
      </c>
      <c r="B52" s="49" t="s">
        <v>57</v>
      </c>
      <c r="C52" s="9">
        <v>3050</v>
      </c>
      <c r="D52" s="9">
        <v>0</v>
      </c>
      <c r="E52" s="44"/>
    </row>
    <row r="53" spans="1:5" x14ac:dyDescent="0.35">
      <c r="A53" s="52">
        <v>6861</v>
      </c>
      <c r="B53" s="49" t="s">
        <v>58</v>
      </c>
      <c r="C53" s="9">
        <v>0</v>
      </c>
      <c r="D53" s="9">
        <v>0</v>
      </c>
      <c r="E53" s="44"/>
    </row>
    <row r="54" spans="1:5" x14ac:dyDescent="0.35">
      <c r="A54" s="52">
        <v>6862</v>
      </c>
      <c r="B54" s="49" t="s">
        <v>46</v>
      </c>
      <c r="C54" s="9">
        <v>0</v>
      </c>
      <c r="D54" s="9">
        <v>0</v>
      </c>
      <c r="E54" s="44"/>
    </row>
    <row r="55" spans="1:5" x14ac:dyDescent="0.35">
      <c r="A55" s="52">
        <v>6900</v>
      </c>
      <c r="B55" s="49" t="s">
        <v>59</v>
      </c>
      <c r="C55" s="9">
        <v>0</v>
      </c>
      <c r="D55" s="9">
        <v>0</v>
      </c>
      <c r="E55" s="44"/>
    </row>
    <row r="56" spans="1:5" ht="15" customHeight="1" x14ac:dyDescent="0.35">
      <c r="A56" s="52">
        <v>6940</v>
      </c>
      <c r="B56" s="52" t="s">
        <v>60</v>
      </c>
      <c r="C56" s="9">
        <v>0</v>
      </c>
      <c r="D56" s="9">
        <v>0</v>
      </c>
      <c r="E56" s="44"/>
    </row>
    <row r="57" spans="1:5" x14ac:dyDescent="0.35">
      <c r="A57" s="52">
        <v>7000</v>
      </c>
      <c r="B57" s="52" t="s">
        <v>61</v>
      </c>
      <c r="C57" s="9">
        <v>0</v>
      </c>
      <c r="D57" s="9">
        <v>0</v>
      </c>
      <c r="E57" s="44"/>
    </row>
    <row r="58" spans="1:5" x14ac:dyDescent="0.35">
      <c r="A58" s="52">
        <v>7320</v>
      </c>
      <c r="B58" s="52" t="s">
        <v>62</v>
      </c>
      <c r="C58" s="9">
        <v>0</v>
      </c>
      <c r="D58" s="9">
        <v>0</v>
      </c>
      <c r="E58" s="44"/>
    </row>
    <row r="59" spans="1:5" ht="15" customHeight="1" x14ac:dyDescent="0.35">
      <c r="A59" s="52">
        <v>7400</v>
      </c>
      <c r="B59" s="52" t="s">
        <v>64</v>
      </c>
      <c r="C59" s="9">
        <v>0</v>
      </c>
      <c r="D59" s="9">
        <v>0</v>
      </c>
      <c r="E59" s="44"/>
    </row>
    <row r="60" spans="1:5" x14ac:dyDescent="0.35">
      <c r="A60" s="52">
        <v>7410</v>
      </c>
      <c r="B60" s="49" t="s">
        <v>63</v>
      </c>
      <c r="C60" s="9">
        <v>0</v>
      </c>
      <c r="D60" s="9">
        <v>0</v>
      </c>
      <c r="E60" s="44"/>
    </row>
    <row r="61" spans="1:5" ht="14.25" customHeight="1" x14ac:dyDescent="0.35">
      <c r="A61" s="52">
        <v>7420</v>
      </c>
      <c r="B61" s="49" t="s">
        <v>65</v>
      </c>
      <c r="C61" s="9">
        <v>0</v>
      </c>
      <c r="D61" s="9">
        <v>0</v>
      </c>
      <c r="E61" s="44"/>
    </row>
    <row r="62" spans="1:5" ht="14.25" customHeight="1" x14ac:dyDescent="0.35">
      <c r="A62" s="52">
        <v>7480</v>
      </c>
      <c r="B62" s="49" t="s">
        <v>66</v>
      </c>
      <c r="C62" s="46">
        <v>0</v>
      </c>
      <c r="D62" s="46">
        <v>0</v>
      </c>
      <c r="E62" s="44"/>
    </row>
    <row r="63" spans="1:5" x14ac:dyDescent="0.35">
      <c r="A63" s="52">
        <v>7500</v>
      </c>
      <c r="B63" s="49" t="s">
        <v>22</v>
      </c>
      <c r="C63" s="46">
        <v>0</v>
      </c>
      <c r="D63" s="46">
        <v>0</v>
      </c>
      <c r="E63" s="44"/>
    </row>
    <row r="64" spans="1:5" x14ac:dyDescent="0.35">
      <c r="A64" s="52">
        <v>7712</v>
      </c>
      <c r="B64" s="49" t="s">
        <v>90</v>
      </c>
      <c r="C64" s="46">
        <v>0</v>
      </c>
      <c r="D64" s="46">
        <v>0</v>
      </c>
      <c r="E64" s="44"/>
    </row>
    <row r="65" spans="1:5" x14ac:dyDescent="0.35">
      <c r="A65" s="52">
        <v>7770</v>
      </c>
      <c r="B65" s="52" t="s">
        <v>67</v>
      </c>
      <c r="C65" s="46">
        <v>0</v>
      </c>
      <c r="D65" s="46">
        <v>0</v>
      </c>
      <c r="E65" s="44"/>
    </row>
    <row r="66" spans="1:5" x14ac:dyDescent="0.35">
      <c r="A66" s="52">
        <v>7790</v>
      </c>
      <c r="B66" s="52" t="s">
        <v>68</v>
      </c>
      <c r="C66" s="46">
        <v>0</v>
      </c>
      <c r="D66" s="46">
        <v>0</v>
      </c>
      <c r="E66" s="44"/>
    </row>
    <row r="67" spans="1:5" x14ac:dyDescent="0.35">
      <c r="A67" s="38"/>
      <c r="B67" s="38"/>
      <c r="C67" s="46"/>
      <c r="D67" s="9"/>
      <c r="E67" s="44"/>
    </row>
    <row r="68" spans="1:5" x14ac:dyDescent="0.35">
      <c r="A68" s="38"/>
      <c r="B68" s="13" t="s">
        <v>7</v>
      </c>
      <c r="C68" s="11">
        <f>SUM(C32:C66)</f>
        <v>3050</v>
      </c>
      <c r="D68" s="11">
        <f>SUM(D32:D66)</f>
        <v>0</v>
      </c>
      <c r="E68" s="45"/>
    </row>
    <row r="69" spans="1:5" x14ac:dyDescent="0.35">
      <c r="A69" s="38"/>
      <c r="B69" s="13"/>
      <c r="C69" s="74"/>
      <c r="D69" s="9"/>
      <c r="E69" s="44"/>
    </row>
    <row r="70" spans="1:5" x14ac:dyDescent="0.35">
      <c r="A70" s="7"/>
      <c r="B70" s="7"/>
      <c r="C70" s="72"/>
      <c r="D70" s="9"/>
      <c r="E70" s="44"/>
    </row>
    <row r="71" spans="1:5" x14ac:dyDescent="0.35">
      <c r="A71" s="94" t="s">
        <v>8</v>
      </c>
      <c r="B71" s="94"/>
      <c r="C71" s="11">
        <f>+C28-C68</f>
        <v>-3050</v>
      </c>
      <c r="D71" s="11">
        <f>+D28-D68</f>
        <v>0</v>
      </c>
      <c r="E71" s="44"/>
    </row>
    <row r="72" spans="1:5" x14ac:dyDescent="0.35">
      <c r="A72" s="7"/>
      <c r="B72" s="7"/>
      <c r="C72" s="72"/>
      <c r="D72" s="10"/>
      <c r="E72" s="45"/>
    </row>
    <row r="73" spans="1:5" x14ac:dyDescent="0.35">
      <c r="A73" s="7"/>
      <c r="B73" s="7" t="s">
        <v>9</v>
      </c>
      <c r="C73" s="72"/>
    </row>
    <row r="74" spans="1:5" x14ac:dyDescent="0.35">
      <c r="A74" s="7"/>
      <c r="B74" s="7"/>
      <c r="C74" s="72"/>
    </row>
    <row r="75" spans="1:5" x14ac:dyDescent="0.35">
      <c r="A75" s="38">
        <v>8040</v>
      </c>
      <c r="B75" s="3" t="s">
        <v>10</v>
      </c>
      <c r="C75" s="9">
        <v>0</v>
      </c>
      <c r="D75" s="18">
        <v>0</v>
      </c>
    </row>
    <row r="76" spans="1:5" x14ac:dyDescent="0.35">
      <c r="A76" s="38"/>
      <c r="B76" s="38"/>
      <c r="C76" s="46"/>
      <c r="D76" s="18"/>
    </row>
    <row r="77" spans="1:5" x14ac:dyDescent="0.35">
      <c r="A77" s="38"/>
      <c r="B77" s="13" t="s">
        <v>11</v>
      </c>
      <c r="C77" s="11">
        <f t="shared" ref="C77:D77" si="0">SUM(C75:C76)</f>
        <v>0</v>
      </c>
      <c r="D77" s="11">
        <f t="shared" si="0"/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>
        <v>8150</v>
      </c>
      <c r="B79" s="38" t="s">
        <v>79</v>
      </c>
      <c r="C79" s="46">
        <v>0</v>
      </c>
      <c r="D79" s="18">
        <v>0</v>
      </c>
    </row>
    <row r="80" spans="1:5" x14ac:dyDescent="0.35">
      <c r="A80" s="38">
        <v>8155</v>
      </c>
      <c r="B80" s="38" t="s">
        <v>12</v>
      </c>
      <c r="C80" s="46">
        <v>0</v>
      </c>
      <c r="D80" s="18">
        <v>0</v>
      </c>
    </row>
    <row r="81" spans="1:4" x14ac:dyDescent="0.35">
      <c r="A81" s="38"/>
      <c r="B81" s="38"/>
      <c r="C81" s="46"/>
      <c r="D81" s="18"/>
    </row>
    <row r="82" spans="1:4" x14ac:dyDescent="0.35">
      <c r="A82" s="38"/>
      <c r="B82" s="37" t="s">
        <v>13</v>
      </c>
      <c r="C82" s="11">
        <f>SUM(C79:C81)</f>
        <v>0</v>
      </c>
      <c r="D82" s="11">
        <f>SUM(D79:D81)</f>
        <v>0</v>
      </c>
    </row>
    <row r="83" spans="1:4" x14ac:dyDescent="0.35">
      <c r="A83" s="38"/>
      <c r="B83" s="38"/>
      <c r="C83" s="46"/>
      <c r="D83" s="18"/>
    </row>
    <row r="84" spans="1:4" x14ac:dyDescent="0.35">
      <c r="A84" s="7"/>
      <c r="B84" s="7"/>
      <c r="C84" s="72"/>
      <c r="D84" s="18"/>
    </row>
    <row r="85" spans="1:4" x14ac:dyDescent="0.35">
      <c r="A85" s="38"/>
      <c r="B85" s="38"/>
      <c r="C85" s="46"/>
      <c r="D85" s="18"/>
    </row>
    <row r="86" spans="1:4" x14ac:dyDescent="0.35">
      <c r="A86" s="94" t="s">
        <v>14</v>
      </c>
      <c r="B86" s="94"/>
      <c r="C86" s="11">
        <f>+C71+C75-C82</f>
        <v>-3050</v>
      </c>
      <c r="D86" s="11">
        <f>+D71+D75-D82</f>
        <v>0</v>
      </c>
    </row>
    <row r="87" spans="1:4" x14ac:dyDescent="0.35">
      <c r="A87" s="93"/>
      <c r="B87" s="93"/>
      <c r="C87" s="87"/>
      <c r="D87" s="18"/>
    </row>
  </sheetData>
  <mergeCells count="8">
    <mergeCell ref="A5:B5"/>
    <mergeCell ref="A7:A8"/>
    <mergeCell ref="B7:B8"/>
    <mergeCell ref="C7:C8"/>
    <mergeCell ref="D7:D8"/>
    <mergeCell ref="A71:B71"/>
    <mergeCell ref="A86:B86"/>
    <mergeCell ref="A87:B87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2DF2-7772-461B-89D9-3007E3C50D74}">
  <sheetPr>
    <pageSetUpPr fitToPage="1"/>
  </sheetPr>
  <dimension ref="A1:F87"/>
  <sheetViews>
    <sheetView topLeftCell="A27" workbookViewId="0">
      <selection activeCell="A46" sqref="A46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88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101</v>
      </c>
      <c r="B1" s="39"/>
      <c r="C1" s="85" t="s">
        <v>104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86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4" t="s">
        <v>3</v>
      </c>
      <c r="B5" s="94"/>
      <c r="C5" s="77"/>
    </row>
    <row r="6" spans="1:6" x14ac:dyDescent="0.35">
      <c r="A6" s="38"/>
      <c r="B6" s="38"/>
      <c r="C6" s="84"/>
    </row>
    <row r="7" spans="1:6" x14ac:dyDescent="0.35">
      <c r="A7" s="95"/>
      <c r="B7" s="94" t="s">
        <v>32</v>
      </c>
      <c r="C7" s="104" t="s">
        <v>103</v>
      </c>
      <c r="D7" s="92">
        <v>2024</v>
      </c>
      <c r="E7" s="43"/>
    </row>
    <row r="8" spans="1:6" x14ac:dyDescent="0.35">
      <c r="A8" s="95"/>
      <c r="B8" s="94"/>
      <c r="C8" s="105"/>
      <c r="D8" s="92"/>
      <c r="E8" s="43"/>
    </row>
    <row r="9" spans="1:6" x14ac:dyDescent="0.35">
      <c r="A9" s="7"/>
      <c r="B9" s="7"/>
      <c r="C9" s="72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500</v>
      </c>
      <c r="D13" s="9">
        <v>0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0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0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235.79</v>
      </c>
      <c r="D24" s="9">
        <v>0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100</v>
      </c>
      <c r="C26" s="9">
        <v>0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735.79</v>
      </c>
      <c r="D28" s="11">
        <f>SUM(D10:D27)</f>
        <v>0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0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0</v>
      </c>
      <c r="D35" s="9">
        <v>0</v>
      </c>
      <c r="E35" s="44"/>
    </row>
    <row r="36" spans="1:5" x14ac:dyDescent="0.35">
      <c r="A36" s="52">
        <v>6340</v>
      </c>
      <c r="B36" s="52" t="s">
        <v>49</v>
      </c>
      <c r="C36" s="9">
        <v>0</v>
      </c>
      <c r="D36" s="9">
        <v>0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4251.6000000000004</v>
      </c>
      <c r="D38" s="9">
        <v>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3784.25</v>
      </c>
      <c r="D40" s="9">
        <v>0</v>
      </c>
      <c r="E40" s="44"/>
    </row>
    <row r="41" spans="1:5" x14ac:dyDescent="0.35">
      <c r="A41" s="52">
        <v>6531</v>
      </c>
      <c r="B41" s="52" t="s">
        <v>100</v>
      </c>
      <c r="C41" s="9">
        <v>0</v>
      </c>
      <c r="D41" s="9">
        <v>0</v>
      </c>
      <c r="E41" s="44"/>
    </row>
    <row r="42" spans="1:5" x14ac:dyDescent="0.35">
      <c r="A42" s="52">
        <v>6600</v>
      </c>
      <c r="B42" s="49" t="s">
        <v>53</v>
      </c>
      <c r="C42" s="46">
        <v>0</v>
      </c>
      <c r="D42" s="46">
        <v>0</v>
      </c>
      <c r="E42" s="44"/>
    </row>
    <row r="43" spans="1:5" x14ac:dyDescent="0.35">
      <c r="A43" s="52">
        <v>6601</v>
      </c>
      <c r="B43" s="49" t="s">
        <v>54</v>
      </c>
      <c r="C43" s="46">
        <v>212.65</v>
      </c>
      <c r="D43" s="46">
        <v>0</v>
      </c>
      <c r="E43" s="44"/>
    </row>
    <row r="44" spans="1:5" x14ac:dyDescent="0.35">
      <c r="A44" s="52">
        <v>6602</v>
      </c>
      <c r="B44" s="49" t="s">
        <v>55</v>
      </c>
      <c r="C44" s="46">
        <v>30250</v>
      </c>
      <c r="D44" s="46">
        <v>0</v>
      </c>
      <c r="E44" s="44"/>
    </row>
    <row r="45" spans="1:5" x14ac:dyDescent="0.35">
      <c r="A45" s="52">
        <v>6603</v>
      </c>
      <c r="B45" s="49" t="s">
        <v>107</v>
      </c>
      <c r="C45" s="46">
        <v>0</v>
      </c>
      <c r="D45" s="46">
        <v>0</v>
      </c>
      <c r="E45" s="44"/>
    </row>
    <row r="46" spans="1:5" x14ac:dyDescent="0.35">
      <c r="A46" s="52">
        <v>6620</v>
      </c>
      <c r="B46" s="49" t="s">
        <v>56</v>
      </c>
      <c r="C46" s="46">
        <v>0</v>
      </c>
      <c r="D46" s="46">
        <v>0</v>
      </c>
      <c r="E46" s="44"/>
    </row>
    <row r="47" spans="1:5" x14ac:dyDescent="0.35">
      <c r="A47" s="52">
        <v>6621</v>
      </c>
      <c r="B47" s="49" t="s">
        <v>96</v>
      </c>
      <c r="C47" s="46">
        <v>0</v>
      </c>
      <c r="D47" s="46">
        <v>0</v>
      </c>
      <c r="E47" s="44"/>
    </row>
    <row r="48" spans="1:5" x14ac:dyDescent="0.35">
      <c r="A48" s="52">
        <v>6720</v>
      </c>
      <c r="B48" s="3" t="s">
        <v>75</v>
      </c>
      <c r="C48" s="46">
        <v>0</v>
      </c>
      <c r="D48" s="46">
        <v>0</v>
      </c>
      <c r="E48" s="44"/>
    </row>
    <row r="49" spans="1:5" x14ac:dyDescent="0.35">
      <c r="A49" s="52">
        <v>6790</v>
      </c>
      <c r="B49" s="3" t="s">
        <v>99</v>
      </c>
      <c r="C49" s="46">
        <v>0</v>
      </c>
      <c r="D49" s="46">
        <v>0</v>
      </c>
      <c r="E49" s="44"/>
    </row>
    <row r="50" spans="1:5" x14ac:dyDescent="0.35">
      <c r="A50" s="52">
        <v>6800</v>
      </c>
      <c r="B50" s="49" t="s">
        <v>30</v>
      </c>
      <c r="C50" s="46">
        <v>0</v>
      </c>
      <c r="D50" s="46">
        <v>0</v>
      </c>
      <c r="E50" s="44"/>
    </row>
    <row r="51" spans="1:5" x14ac:dyDescent="0.35">
      <c r="A51" s="52">
        <v>6810</v>
      </c>
      <c r="B51" s="49" t="s">
        <v>97</v>
      </c>
      <c r="C51" s="46">
        <v>0</v>
      </c>
      <c r="D51" s="46">
        <v>0</v>
      </c>
      <c r="E51" s="44"/>
    </row>
    <row r="52" spans="1:5" x14ac:dyDescent="0.35">
      <c r="A52" s="52">
        <v>6860</v>
      </c>
      <c r="B52" s="49" t="s">
        <v>57</v>
      </c>
      <c r="C52" s="9">
        <v>0</v>
      </c>
      <c r="D52" s="9">
        <v>0</v>
      </c>
      <c r="E52" s="44"/>
    </row>
    <row r="53" spans="1:5" x14ac:dyDescent="0.35">
      <c r="A53" s="52">
        <v>6861</v>
      </c>
      <c r="B53" s="49" t="s">
        <v>58</v>
      </c>
      <c r="C53" s="9">
        <v>0</v>
      </c>
      <c r="D53" s="9">
        <v>0</v>
      </c>
      <c r="E53" s="44"/>
    </row>
    <row r="54" spans="1:5" x14ac:dyDescent="0.35">
      <c r="A54" s="52">
        <v>6862</v>
      </c>
      <c r="B54" s="49" t="s">
        <v>46</v>
      </c>
      <c r="C54" s="9">
        <v>0</v>
      </c>
      <c r="D54" s="9">
        <v>0</v>
      </c>
      <c r="E54" s="44"/>
    </row>
    <row r="55" spans="1:5" x14ac:dyDescent="0.35">
      <c r="A55" s="52">
        <v>6900</v>
      </c>
      <c r="B55" s="49" t="s">
        <v>59</v>
      </c>
      <c r="C55" s="9">
        <v>0</v>
      </c>
      <c r="D55" s="9">
        <v>0</v>
      </c>
      <c r="E55" s="44"/>
    </row>
    <row r="56" spans="1:5" ht="15" customHeight="1" x14ac:dyDescent="0.35">
      <c r="A56" s="52">
        <v>6940</v>
      </c>
      <c r="B56" s="52" t="s">
        <v>60</v>
      </c>
      <c r="C56" s="9">
        <v>0</v>
      </c>
      <c r="D56" s="9">
        <v>0</v>
      </c>
      <c r="E56" s="44"/>
    </row>
    <row r="57" spans="1:5" x14ac:dyDescent="0.35">
      <c r="A57" s="52">
        <v>7000</v>
      </c>
      <c r="B57" s="52" t="s">
        <v>61</v>
      </c>
      <c r="C57" s="9">
        <v>0</v>
      </c>
      <c r="D57" s="9">
        <v>0</v>
      </c>
      <c r="E57" s="44"/>
    </row>
    <row r="58" spans="1:5" x14ac:dyDescent="0.35">
      <c r="A58" s="52">
        <v>7320</v>
      </c>
      <c r="B58" s="52" t="s">
        <v>62</v>
      </c>
      <c r="C58" s="9">
        <v>0</v>
      </c>
      <c r="D58" s="9">
        <v>0</v>
      </c>
      <c r="E58" s="44"/>
    </row>
    <row r="59" spans="1:5" ht="15" customHeight="1" x14ac:dyDescent="0.35">
      <c r="A59" s="52">
        <v>7400</v>
      </c>
      <c r="B59" s="52" t="s">
        <v>64</v>
      </c>
      <c r="C59" s="9">
        <v>0</v>
      </c>
      <c r="D59" s="9">
        <v>0</v>
      </c>
      <c r="E59" s="44"/>
    </row>
    <row r="60" spans="1:5" x14ac:dyDescent="0.35">
      <c r="A60" s="52">
        <v>7410</v>
      </c>
      <c r="B60" s="49" t="s">
        <v>63</v>
      </c>
      <c r="C60" s="9">
        <v>0</v>
      </c>
      <c r="D60" s="9">
        <v>0</v>
      </c>
      <c r="E60" s="44"/>
    </row>
    <row r="61" spans="1:5" ht="14.25" customHeight="1" x14ac:dyDescent="0.35">
      <c r="A61" s="52">
        <v>7420</v>
      </c>
      <c r="B61" s="49" t="s">
        <v>65</v>
      </c>
      <c r="C61" s="9">
        <v>0</v>
      </c>
      <c r="D61" s="9">
        <v>0</v>
      </c>
      <c r="E61" s="44"/>
    </row>
    <row r="62" spans="1:5" ht="14.25" customHeight="1" x14ac:dyDescent="0.35">
      <c r="A62" s="52">
        <v>7480</v>
      </c>
      <c r="B62" s="49" t="s">
        <v>66</v>
      </c>
      <c r="C62" s="46">
        <v>0</v>
      </c>
      <c r="D62" s="46">
        <v>0</v>
      </c>
      <c r="E62" s="44"/>
    </row>
    <row r="63" spans="1:5" x14ac:dyDescent="0.35">
      <c r="A63" s="52">
        <v>7500</v>
      </c>
      <c r="B63" s="49" t="s">
        <v>22</v>
      </c>
      <c r="C63" s="46">
        <v>0</v>
      </c>
      <c r="D63" s="46">
        <v>0</v>
      </c>
      <c r="E63" s="44"/>
    </row>
    <row r="64" spans="1:5" x14ac:dyDescent="0.35">
      <c r="A64" s="52">
        <v>7712</v>
      </c>
      <c r="B64" s="49" t="s">
        <v>90</v>
      </c>
      <c r="C64" s="46">
        <v>0</v>
      </c>
      <c r="D64" s="46">
        <v>0</v>
      </c>
      <c r="E64" s="44"/>
    </row>
    <row r="65" spans="1:5" x14ac:dyDescent="0.35">
      <c r="A65" s="52">
        <v>7770</v>
      </c>
      <c r="B65" s="52" t="s">
        <v>67</v>
      </c>
      <c r="C65" s="46">
        <v>0</v>
      </c>
      <c r="D65" s="46">
        <v>0</v>
      </c>
      <c r="E65" s="44"/>
    </row>
    <row r="66" spans="1:5" x14ac:dyDescent="0.35">
      <c r="A66" s="52">
        <v>7790</v>
      </c>
      <c r="B66" s="52" t="s">
        <v>68</v>
      </c>
      <c r="C66" s="46">
        <v>915.5</v>
      </c>
      <c r="D66" s="46">
        <v>0</v>
      </c>
      <c r="E66" s="44"/>
    </row>
    <row r="67" spans="1:5" x14ac:dyDescent="0.35">
      <c r="A67" s="38"/>
      <c r="B67" s="38"/>
      <c r="C67" s="46"/>
      <c r="D67" s="9"/>
      <c r="E67" s="44"/>
    </row>
    <row r="68" spans="1:5" x14ac:dyDescent="0.35">
      <c r="A68" s="38"/>
      <c r="B68" s="13" t="s">
        <v>7</v>
      </c>
      <c r="C68" s="11">
        <f>SUM(C32:C66)</f>
        <v>39414</v>
      </c>
      <c r="D68" s="11">
        <f>SUM(D32:D66)</f>
        <v>0</v>
      </c>
      <c r="E68" s="45"/>
    </row>
    <row r="69" spans="1:5" x14ac:dyDescent="0.35">
      <c r="A69" s="38"/>
      <c r="B69" s="13"/>
      <c r="C69" s="74"/>
      <c r="D69" s="9"/>
      <c r="E69" s="44"/>
    </row>
    <row r="70" spans="1:5" x14ac:dyDescent="0.35">
      <c r="A70" s="7"/>
      <c r="B70" s="7"/>
      <c r="C70" s="72"/>
      <c r="D70" s="9"/>
      <c r="E70" s="44"/>
    </row>
    <row r="71" spans="1:5" x14ac:dyDescent="0.35">
      <c r="A71" s="94" t="s">
        <v>8</v>
      </c>
      <c r="B71" s="94"/>
      <c r="C71" s="11">
        <f>+C28-C68</f>
        <v>-38678.21</v>
      </c>
      <c r="D71" s="11">
        <f>+D28-D68</f>
        <v>0</v>
      </c>
      <c r="E71" s="44"/>
    </row>
    <row r="72" spans="1:5" x14ac:dyDescent="0.35">
      <c r="A72" s="7"/>
      <c r="B72" s="7"/>
      <c r="C72" s="72"/>
      <c r="D72" s="10"/>
      <c r="E72" s="45"/>
    </row>
    <row r="73" spans="1:5" x14ac:dyDescent="0.35">
      <c r="A73" s="7"/>
      <c r="B73" s="7" t="s">
        <v>9</v>
      </c>
      <c r="C73" s="72"/>
    </row>
    <row r="74" spans="1:5" x14ac:dyDescent="0.35">
      <c r="A74" s="7"/>
      <c r="B74" s="7"/>
      <c r="C74" s="72"/>
    </row>
    <row r="75" spans="1:5" x14ac:dyDescent="0.35">
      <c r="A75" s="38">
        <v>8040</v>
      </c>
      <c r="B75" s="3" t="s">
        <v>10</v>
      </c>
      <c r="C75" s="9">
        <v>0</v>
      </c>
      <c r="D75" s="18">
        <v>0</v>
      </c>
    </row>
    <row r="76" spans="1:5" x14ac:dyDescent="0.35">
      <c r="A76" s="38"/>
      <c r="B76" s="38"/>
      <c r="C76" s="46"/>
      <c r="D76" s="18"/>
    </row>
    <row r="77" spans="1:5" x14ac:dyDescent="0.35">
      <c r="A77" s="38"/>
      <c r="B77" s="13" t="s">
        <v>11</v>
      </c>
      <c r="C77" s="11">
        <f t="shared" ref="C77:D77" si="0">SUM(C75:C76)</f>
        <v>0</v>
      </c>
      <c r="D77" s="11">
        <f t="shared" si="0"/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>
        <v>8150</v>
      </c>
      <c r="B79" s="38" t="s">
        <v>79</v>
      </c>
      <c r="C79" s="46">
        <v>0</v>
      </c>
      <c r="D79" s="18">
        <v>0</v>
      </c>
    </row>
    <row r="80" spans="1:5" x14ac:dyDescent="0.35">
      <c r="A80" s="38">
        <v>8155</v>
      </c>
      <c r="B80" s="38" t="s">
        <v>12</v>
      </c>
      <c r="C80" s="46">
        <v>0</v>
      </c>
      <c r="D80" s="18">
        <v>0</v>
      </c>
    </row>
    <row r="81" spans="1:4" x14ac:dyDescent="0.35">
      <c r="A81" s="38"/>
      <c r="B81" s="38"/>
      <c r="C81" s="46"/>
      <c r="D81" s="18"/>
    </row>
    <row r="82" spans="1:4" x14ac:dyDescent="0.35">
      <c r="A82" s="38"/>
      <c r="B82" s="37" t="s">
        <v>13</v>
      </c>
      <c r="C82" s="11">
        <f>SUM(C79:C81)</f>
        <v>0</v>
      </c>
      <c r="D82" s="11">
        <f>SUM(D79:D81)</f>
        <v>0</v>
      </c>
    </row>
    <row r="83" spans="1:4" x14ac:dyDescent="0.35">
      <c r="A83" s="38"/>
      <c r="B83" s="38"/>
      <c r="C83" s="46"/>
      <c r="D83" s="18"/>
    </row>
    <row r="84" spans="1:4" x14ac:dyDescent="0.35">
      <c r="A84" s="7"/>
      <c r="B84" s="7"/>
      <c r="C84" s="72"/>
      <c r="D84" s="18"/>
    </row>
    <row r="85" spans="1:4" x14ac:dyDescent="0.35">
      <c r="A85" s="38"/>
      <c r="B85" s="38"/>
      <c r="C85" s="46"/>
      <c r="D85" s="18"/>
    </row>
    <row r="86" spans="1:4" x14ac:dyDescent="0.35">
      <c r="A86" s="94" t="s">
        <v>14</v>
      </c>
      <c r="B86" s="94"/>
      <c r="C86" s="11">
        <f>+C71+C75-C82</f>
        <v>-38678.21</v>
      </c>
      <c r="D86" s="11">
        <f>+D71+D75-D82</f>
        <v>0</v>
      </c>
    </row>
    <row r="87" spans="1:4" x14ac:dyDescent="0.35">
      <c r="A87" s="93"/>
      <c r="B87" s="93"/>
      <c r="C87" s="87"/>
      <c r="D87" s="18"/>
    </row>
  </sheetData>
  <mergeCells count="8">
    <mergeCell ref="A86:B86"/>
    <mergeCell ref="A87:B87"/>
    <mergeCell ref="A5:B5"/>
    <mergeCell ref="A7:A8"/>
    <mergeCell ref="B7:B8"/>
    <mergeCell ref="C7:C8"/>
    <mergeCell ref="D7:D8"/>
    <mergeCell ref="A71:B71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08BF-9ECB-4DD7-8298-7BC91F16D213}">
  <sheetPr>
    <pageSetUpPr fitToPage="1"/>
  </sheetPr>
  <dimension ref="A1:F87"/>
  <sheetViews>
    <sheetView topLeftCell="A66" workbookViewId="0">
      <selection activeCell="C62" sqref="C62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88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101</v>
      </c>
      <c r="B1" s="39"/>
      <c r="C1" s="85" t="s">
        <v>105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86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4" t="s">
        <v>3</v>
      </c>
      <c r="B5" s="94"/>
      <c r="C5" s="77"/>
    </row>
    <row r="6" spans="1:6" x14ac:dyDescent="0.35">
      <c r="A6" s="38"/>
      <c r="B6" s="38"/>
      <c r="C6" s="84"/>
    </row>
    <row r="7" spans="1:6" x14ac:dyDescent="0.35">
      <c r="A7" s="95"/>
      <c r="B7" s="94" t="s">
        <v>32</v>
      </c>
      <c r="C7" s="104" t="s">
        <v>103</v>
      </c>
      <c r="D7" s="92">
        <v>2024</v>
      </c>
      <c r="E7" s="43"/>
    </row>
    <row r="8" spans="1:6" x14ac:dyDescent="0.35">
      <c r="A8" s="95"/>
      <c r="B8" s="94"/>
      <c r="C8" s="105"/>
      <c r="D8" s="92"/>
      <c r="E8" s="43"/>
    </row>
    <row r="9" spans="1:6" x14ac:dyDescent="0.35">
      <c r="A9" s="7"/>
      <c r="B9" s="7"/>
      <c r="C9" s="72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0</v>
      </c>
      <c r="D13" s="9">
        <v>0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0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0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1647.37</v>
      </c>
      <c r="D24" s="9">
        <v>0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100</v>
      </c>
      <c r="C26" s="9">
        <v>586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2233.37</v>
      </c>
      <c r="D28" s="11">
        <f>SUM(D10:D27)</f>
        <v>0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826.77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0</v>
      </c>
      <c r="D35" s="9">
        <v>0</v>
      </c>
      <c r="E35" s="44"/>
    </row>
    <row r="36" spans="1:5" x14ac:dyDescent="0.35">
      <c r="A36" s="52">
        <v>6340</v>
      </c>
      <c r="B36" s="52" t="s">
        <v>49</v>
      </c>
      <c r="C36" s="9">
        <v>0</v>
      </c>
      <c r="D36" s="9">
        <v>0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0</v>
      </c>
      <c r="D38" s="9">
        <v>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12848</v>
      </c>
      <c r="D40" s="9">
        <v>0</v>
      </c>
      <c r="E40" s="44"/>
    </row>
    <row r="41" spans="1:5" x14ac:dyDescent="0.35">
      <c r="A41" s="52">
        <v>6531</v>
      </c>
      <c r="B41" s="52" t="s">
        <v>100</v>
      </c>
      <c r="C41" s="9">
        <v>0</v>
      </c>
      <c r="D41" s="9">
        <v>0</v>
      </c>
      <c r="E41" s="44"/>
    </row>
    <row r="42" spans="1:5" x14ac:dyDescent="0.35">
      <c r="A42" s="52">
        <v>6600</v>
      </c>
      <c r="B42" s="49" t="s">
        <v>53</v>
      </c>
      <c r="C42" s="46">
        <v>0</v>
      </c>
      <c r="D42" s="46">
        <v>0</v>
      </c>
      <c r="E42" s="44"/>
    </row>
    <row r="43" spans="1:5" x14ac:dyDescent="0.35">
      <c r="A43" s="52">
        <v>6601</v>
      </c>
      <c r="B43" s="49" t="s">
        <v>54</v>
      </c>
      <c r="C43" s="46">
        <v>0</v>
      </c>
      <c r="D43" s="46">
        <v>0</v>
      </c>
      <c r="E43" s="44"/>
    </row>
    <row r="44" spans="1:5" x14ac:dyDescent="0.35">
      <c r="A44" s="52">
        <v>6602</v>
      </c>
      <c r="B44" s="49" t="s">
        <v>55</v>
      </c>
      <c r="C44" s="46">
        <v>0</v>
      </c>
      <c r="D44" s="46">
        <v>0</v>
      </c>
      <c r="E44" s="44"/>
    </row>
    <row r="45" spans="1:5" x14ac:dyDescent="0.35">
      <c r="A45" s="52">
        <v>6603</v>
      </c>
      <c r="B45" s="49" t="s">
        <v>107</v>
      </c>
      <c r="C45" s="46">
        <v>99761.69</v>
      </c>
      <c r="D45" s="46">
        <v>0</v>
      </c>
      <c r="E45" s="44"/>
    </row>
    <row r="46" spans="1:5" x14ac:dyDescent="0.35">
      <c r="A46" s="52">
        <v>6620</v>
      </c>
      <c r="B46" s="49" t="s">
        <v>56</v>
      </c>
      <c r="C46" s="46">
        <v>0</v>
      </c>
      <c r="D46" s="46">
        <v>0</v>
      </c>
      <c r="E46" s="44"/>
    </row>
    <row r="47" spans="1:5" x14ac:dyDescent="0.35">
      <c r="A47" s="52">
        <v>6621</v>
      </c>
      <c r="B47" s="49" t="s">
        <v>96</v>
      </c>
      <c r="C47" s="46">
        <v>0</v>
      </c>
      <c r="D47" s="46">
        <v>0</v>
      </c>
      <c r="E47" s="44"/>
    </row>
    <row r="48" spans="1:5" x14ac:dyDescent="0.35">
      <c r="A48" s="52">
        <v>6720</v>
      </c>
      <c r="B48" s="3" t="s">
        <v>75</v>
      </c>
      <c r="C48" s="46">
        <v>0</v>
      </c>
      <c r="D48" s="46">
        <v>0</v>
      </c>
      <c r="E48" s="44"/>
    </row>
    <row r="49" spans="1:5" x14ac:dyDescent="0.35">
      <c r="A49" s="52">
        <v>6790</v>
      </c>
      <c r="B49" s="3" t="s">
        <v>99</v>
      </c>
      <c r="C49" s="46">
        <v>0</v>
      </c>
      <c r="D49" s="46">
        <v>0</v>
      </c>
      <c r="E49" s="44"/>
    </row>
    <row r="50" spans="1:5" x14ac:dyDescent="0.35">
      <c r="A50" s="52">
        <v>6800</v>
      </c>
      <c r="B50" s="49" t="s">
        <v>30</v>
      </c>
      <c r="C50" s="46">
        <v>0</v>
      </c>
      <c r="D50" s="46">
        <v>0</v>
      </c>
      <c r="E50" s="44"/>
    </row>
    <row r="51" spans="1:5" x14ac:dyDescent="0.35">
      <c r="A51" s="52">
        <v>6810</v>
      </c>
      <c r="B51" s="49" t="s">
        <v>97</v>
      </c>
      <c r="C51" s="46">
        <v>0</v>
      </c>
      <c r="D51" s="46">
        <v>0</v>
      </c>
      <c r="E51" s="44"/>
    </row>
    <row r="52" spans="1:5" x14ac:dyDescent="0.35">
      <c r="A52" s="52">
        <v>6860</v>
      </c>
      <c r="B52" s="49" t="s">
        <v>57</v>
      </c>
      <c r="C52" s="9">
        <v>0</v>
      </c>
      <c r="D52" s="9">
        <v>0</v>
      </c>
      <c r="E52" s="44"/>
    </row>
    <row r="53" spans="1:5" x14ac:dyDescent="0.35">
      <c r="A53" s="52">
        <v>6861</v>
      </c>
      <c r="B53" s="49" t="s">
        <v>58</v>
      </c>
      <c r="C53" s="9">
        <v>0</v>
      </c>
      <c r="D53" s="9">
        <v>0</v>
      </c>
      <c r="E53" s="44"/>
    </row>
    <row r="54" spans="1:5" x14ac:dyDescent="0.35">
      <c r="A54" s="52">
        <v>6862</v>
      </c>
      <c r="B54" s="49" t="s">
        <v>46</v>
      </c>
      <c r="C54" s="9">
        <v>0</v>
      </c>
      <c r="D54" s="9">
        <v>0</v>
      </c>
      <c r="E54" s="44"/>
    </row>
    <row r="55" spans="1:5" x14ac:dyDescent="0.35">
      <c r="A55" s="52">
        <v>6900</v>
      </c>
      <c r="B55" s="49" t="s">
        <v>59</v>
      </c>
      <c r="C55" s="9">
        <v>0</v>
      </c>
      <c r="D55" s="9">
        <v>0</v>
      </c>
      <c r="E55" s="44"/>
    </row>
    <row r="56" spans="1:5" ht="15" customHeight="1" x14ac:dyDescent="0.35">
      <c r="A56" s="52">
        <v>6940</v>
      </c>
      <c r="B56" s="52" t="s">
        <v>60</v>
      </c>
      <c r="C56" s="9">
        <v>0</v>
      </c>
      <c r="D56" s="9">
        <v>0</v>
      </c>
      <c r="E56" s="44"/>
    </row>
    <row r="57" spans="1:5" x14ac:dyDescent="0.35">
      <c r="A57" s="52">
        <v>7000</v>
      </c>
      <c r="B57" s="52" t="s">
        <v>61</v>
      </c>
      <c r="C57" s="9">
        <v>796.62</v>
      </c>
      <c r="D57" s="9">
        <v>0</v>
      </c>
      <c r="E57" s="44"/>
    </row>
    <row r="58" spans="1:5" x14ac:dyDescent="0.35">
      <c r="A58" s="52">
        <v>7320</v>
      </c>
      <c r="B58" s="52" t="s">
        <v>62</v>
      </c>
      <c r="C58" s="9">
        <v>0</v>
      </c>
      <c r="D58" s="9">
        <v>0</v>
      </c>
      <c r="E58" s="44"/>
    </row>
    <row r="59" spans="1:5" ht="15" customHeight="1" x14ac:dyDescent="0.35">
      <c r="A59" s="52">
        <v>7400</v>
      </c>
      <c r="B59" s="52" t="s">
        <v>64</v>
      </c>
      <c r="C59" s="9">
        <v>0</v>
      </c>
      <c r="D59" s="9">
        <v>0</v>
      </c>
      <c r="E59" s="44"/>
    </row>
    <row r="60" spans="1:5" x14ac:dyDescent="0.35">
      <c r="A60" s="52">
        <v>7410</v>
      </c>
      <c r="B60" s="49" t="s">
        <v>63</v>
      </c>
      <c r="C60" s="9">
        <v>0</v>
      </c>
      <c r="D60" s="9">
        <v>0</v>
      </c>
      <c r="E60" s="44"/>
    </row>
    <row r="61" spans="1:5" ht="14.25" customHeight="1" x14ac:dyDescent="0.35">
      <c r="A61" s="52">
        <v>7420</v>
      </c>
      <c r="B61" s="49" t="s">
        <v>65</v>
      </c>
      <c r="C61" s="9">
        <v>1600.5</v>
      </c>
      <c r="D61" s="9">
        <v>0</v>
      </c>
      <c r="E61" s="44"/>
    </row>
    <row r="62" spans="1:5" ht="14.25" customHeight="1" x14ac:dyDescent="0.35">
      <c r="A62" s="52">
        <v>7480</v>
      </c>
      <c r="B62" s="49" t="s">
        <v>66</v>
      </c>
      <c r="C62" s="46">
        <v>0</v>
      </c>
      <c r="D62" s="46">
        <v>0</v>
      </c>
      <c r="E62" s="44"/>
    </row>
    <row r="63" spans="1:5" x14ac:dyDescent="0.35">
      <c r="A63" s="52">
        <v>7500</v>
      </c>
      <c r="B63" s="49" t="s">
        <v>22</v>
      </c>
      <c r="C63" s="46">
        <v>0</v>
      </c>
      <c r="D63" s="46">
        <v>0</v>
      </c>
      <c r="E63" s="44"/>
    </row>
    <row r="64" spans="1:5" x14ac:dyDescent="0.35">
      <c r="A64" s="52">
        <v>7712</v>
      </c>
      <c r="B64" s="49" t="s">
        <v>90</v>
      </c>
      <c r="C64" s="46">
        <v>0</v>
      </c>
      <c r="D64" s="46">
        <v>0</v>
      </c>
      <c r="E64" s="44"/>
    </row>
    <row r="65" spans="1:5" x14ac:dyDescent="0.35">
      <c r="A65" s="52">
        <v>7770</v>
      </c>
      <c r="B65" s="52" t="s">
        <v>67</v>
      </c>
      <c r="C65" s="46">
        <v>0</v>
      </c>
      <c r="D65" s="46">
        <v>0</v>
      </c>
      <c r="E65" s="44"/>
    </row>
    <row r="66" spans="1:5" x14ac:dyDescent="0.35">
      <c r="A66" s="52">
        <v>7790</v>
      </c>
      <c r="B66" s="52" t="s">
        <v>68</v>
      </c>
      <c r="C66" s="46">
        <v>0</v>
      </c>
      <c r="D66" s="46">
        <v>0</v>
      </c>
      <c r="E66" s="44"/>
    </row>
    <row r="67" spans="1:5" x14ac:dyDescent="0.35">
      <c r="A67" s="38"/>
      <c r="B67" s="38"/>
      <c r="C67" s="46"/>
      <c r="D67" s="9"/>
      <c r="E67" s="44"/>
    </row>
    <row r="68" spans="1:5" x14ac:dyDescent="0.35">
      <c r="A68" s="38"/>
      <c r="B68" s="13" t="s">
        <v>7</v>
      </c>
      <c r="C68" s="11">
        <f>SUM(C32:C66)</f>
        <v>115833.58</v>
      </c>
      <c r="D68" s="11">
        <f>SUM(D32:D66)</f>
        <v>0</v>
      </c>
      <c r="E68" s="45"/>
    </row>
    <row r="69" spans="1:5" x14ac:dyDescent="0.35">
      <c r="A69" s="38"/>
      <c r="B69" s="13"/>
      <c r="C69" s="74"/>
      <c r="D69" s="9"/>
      <c r="E69" s="44"/>
    </row>
    <row r="70" spans="1:5" x14ac:dyDescent="0.35">
      <c r="A70" s="7"/>
      <c r="B70" s="7"/>
      <c r="C70" s="72"/>
      <c r="D70" s="9"/>
      <c r="E70" s="44"/>
    </row>
    <row r="71" spans="1:5" x14ac:dyDescent="0.35">
      <c r="A71" s="94" t="s">
        <v>8</v>
      </c>
      <c r="B71" s="94"/>
      <c r="C71" s="11">
        <f>+C28-C68</f>
        <v>-113600.21</v>
      </c>
      <c r="D71" s="11">
        <f>+D28-D68</f>
        <v>0</v>
      </c>
      <c r="E71" s="44"/>
    </row>
    <row r="72" spans="1:5" x14ac:dyDescent="0.35">
      <c r="A72" s="7"/>
      <c r="B72" s="7"/>
      <c r="C72" s="72"/>
      <c r="D72" s="10"/>
      <c r="E72" s="45"/>
    </row>
    <row r="73" spans="1:5" x14ac:dyDescent="0.35">
      <c r="A73" s="7"/>
      <c r="B73" s="7" t="s">
        <v>9</v>
      </c>
      <c r="C73" s="72"/>
    </row>
    <row r="74" spans="1:5" x14ac:dyDescent="0.35">
      <c r="A74" s="7"/>
      <c r="B74" s="7"/>
      <c r="C74" s="72"/>
    </row>
    <row r="75" spans="1:5" x14ac:dyDescent="0.35">
      <c r="A75" s="38">
        <v>8040</v>
      </c>
      <c r="B75" s="3" t="s">
        <v>10</v>
      </c>
      <c r="C75" s="9">
        <v>0</v>
      </c>
      <c r="D75" s="18">
        <v>0</v>
      </c>
    </row>
    <row r="76" spans="1:5" x14ac:dyDescent="0.35">
      <c r="A76" s="38"/>
      <c r="B76" s="38"/>
      <c r="C76" s="46"/>
      <c r="D76" s="18"/>
    </row>
    <row r="77" spans="1:5" x14ac:dyDescent="0.35">
      <c r="A77" s="38"/>
      <c r="B77" s="13" t="s">
        <v>11</v>
      </c>
      <c r="C77" s="11">
        <f t="shared" ref="C77:D77" si="0">SUM(C75:C76)</f>
        <v>0</v>
      </c>
      <c r="D77" s="11">
        <f t="shared" si="0"/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>
        <v>8150</v>
      </c>
      <c r="B79" s="38" t="s">
        <v>79</v>
      </c>
      <c r="C79" s="46">
        <v>0</v>
      </c>
      <c r="D79" s="18">
        <v>0</v>
      </c>
    </row>
    <row r="80" spans="1:5" x14ac:dyDescent="0.35">
      <c r="A80" s="38">
        <v>8155</v>
      </c>
      <c r="B80" s="38" t="s">
        <v>12</v>
      </c>
      <c r="C80" s="46">
        <v>0</v>
      </c>
      <c r="D80" s="18">
        <v>0</v>
      </c>
    </row>
    <row r="81" spans="1:4" x14ac:dyDescent="0.35">
      <c r="A81" s="38"/>
      <c r="B81" s="38"/>
      <c r="C81" s="46"/>
      <c r="D81" s="18"/>
    </row>
    <row r="82" spans="1:4" x14ac:dyDescent="0.35">
      <c r="A82" s="38"/>
      <c r="B82" s="37" t="s">
        <v>13</v>
      </c>
      <c r="C82" s="11">
        <f>SUM(C79:C81)</f>
        <v>0</v>
      </c>
      <c r="D82" s="11">
        <f>SUM(D79:D81)</f>
        <v>0</v>
      </c>
    </row>
    <row r="83" spans="1:4" x14ac:dyDescent="0.35">
      <c r="A83" s="38"/>
      <c r="B83" s="38"/>
      <c r="C83" s="46"/>
      <c r="D83" s="18"/>
    </row>
    <row r="84" spans="1:4" x14ac:dyDescent="0.35">
      <c r="A84" s="7"/>
      <c r="B84" s="7"/>
      <c r="C84" s="72"/>
      <c r="D84" s="18"/>
    </row>
    <row r="85" spans="1:4" x14ac:dyDescent="0.35">
      <c r="A85" s="38"/>
      <c r="B85" s="38"/>
      <c r="C85" s="46"/>
      <c r="D85" s="18"/>
    </row>
    <row r="86" spans="1:4" x14ac:dyDescent="0.35">
      <c r="A86" s="94" t="s">
        <v>14</v>
      </c>
      <c r="B86" s="94"/>
      <c r="C86" s="11">
        <f>+C71+C75-C82</f>
        <v>-113600.21</v>
      </c>
      <c r="D86" s="11">
        <f>+D71+D75-D82</f>
        <v>0</v>
      </c>
    </row>
    <row r="87" spans="1:4" x14ac:dyDescent="0.35">
      <c r="A87" s="93"/>
      <c r="B87" s="93"/>
      <c r="C87" s="87"/>
      <c r="D87" s="18"/>
    </row>
  </sheetData>
  <mergeCells count="8">
    <mergeCell ref="A86:B86"/>
    <mergeCell ref="A87:B87"/>
    <mergeCell ref="A5:B5"/>
    <mergeCell ref="A7:A8"/>
    <mergeCell ref="B7:B8"/>
    <mergeCell ref="C7:C8"/>
    <mergeCell ref="D7:D8"/>
    <mergeCell ref="A71:B71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10</vt:i4>
      </vt:variant>
    </vt:vector>
  </HeadingPairs>
  <TitlesOfParts>
    <vt:vector size="23" baseType="lpstr">
      <vt:lpstr>Resultat</vt:lpstr>
      <vt:lpstr>Balanse</vt:lpstr>
      <vt:lpstr>Hovedlag</vt:lpstr>
      <vt:lpstr>Treningslokale</vt:lpstr>
      <vt:lpstr>Fotball</vt:lpstr>
      <vt:lpstr>Friidrett - Ski</vt:lpstr>
      <vt:lpstr>Svømming</vt:lpstr>
      <vt:lpstr>Kolåsbu</vt:lpstr>
      <vt:lpstr>Firsbeegolf</vt:lpstr>
      <vt:lpstr>Trial</vt:lpstr>
      <vt:lpstr>Bank 2880.22.48123</vt:lpstr>
      <vt:lpstr>Bank 2880.15.62053</vt:lpstr>
      <vt:lpstr>Bank 2880.16.05011</vt:lpstr>
      <vt:lpstr>Balanse!Utskriftsområde</vt:lpstr>
      <vt:lpstr>Firsbeegolf!Utskriftsområde</vt:lpstr>
      <vt:lpstr>Fotball!Utskriftsområde</vt:lpstr>
      <vt:lpstr>'Friidrett - Ski'!Utskriftsområde</vt:lpstr>
      <vt:lpstr>Hovedlag!Utskriftsområde</vt:lpstr>
      <vt:lpstr>Kolåsbu!Utskriftsområde</vt:lpstr>
      <vt:lpstr>Resultat!Utskriftsområde</vt:lpstr>
      <vt:lpstr>Svømming!Utskriftsområde</vt:lpstr>
      <vt:lpstr>Treningslokale!Utskriftsområde</vt:lpstr>
      <vt:lpstr>Trial!Utskriftsområde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Dalene, Mariann</dc:creator>
  <cp:lastModifiedBy>Meinseth, Sølvi</cp:lastModifiedBy>
  <cp:lastPrinted>2024-02-13T09:15:30Z</cp:lastPrinted>
  <dcterms:created xsi:type="dcterms:W3CDTF">2017-05-02T06:51:58Z</dcterms:created>
  <dcterms:modified xsi:type="dcterms:W3CDTF">2026-02-09T09:47:36Z</dcterms:modified>
</cp:coreProperties>
</file>