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olvi_meinseth_idrettsforbundet_no/Documents/Herefoss/"/>
    </mc:Choice>
  </mc:AlternateContent>
  <xr:revisionPtr revIDLastSave="343" documentId="8_{ED336C9B-7D78-40BE-941B-B1DDBFC5927B}" xr6:coauthVersionLast="47" xr6:coauthVersionMax="47" xr10:uidLastSave="{02D15261-1D10-4A04-9061-C049EEC26A68}"/>
  <bookViews>
    <workbookView xWindow="-110" yWindow="-110" windowWidth="19420" windowHeight="10300" activeTab="1" xr2:uid="{00000000-000D-0000-FFFF-FFFF00000000}"/>
  </bookViews>
  <sheets>
    <sheet name="Resultat" sheetId="12" r:id="rId1"/>
    <sheet name="Balanse" sheetId="2" r:id="rId2"/>
    <sheet name="Hovedlag" sheetId="1" r:id="rId3"/>
    <sheet name="Treningslokale" sheetId="13" r:id="rId4"/>
    <sheet name="Fotball" sheetId="15" r:id="rId5"/>
    <sheet name="Friidrett - Ski" sheetId="14" r:id="rId6"/>
    <sheet name="Svømming" sheetId="17" r:id="rId7"/>
    <sheet name="Trial" sheetId="3" r:id="rId8"/>
    <sheet name="Bank 2880.22.48123" sheetId="7" r:id="rId9"/>
    <sheet name="Bank 2880.15.62053" sheetId="8" r:id="rId10"/>
    <sheet name="Bank 2880.16.05011" sheetId="9" r:id="rId11"/>
  </sheets>
  <definedNames>
    <definedName name="_xlnm.Print_Area" localSheetId="1">Balanse!$A$1:$D$32</definedName>
    <definedName name="_xlnm.Print_Area" localSheetId="4">Fotball!$A$1:$C$84</definedName>
    <definedName name="_xlnm.Print_Area" localSheetId="5">'Friidrett - Ski'!$A$1:$C$84</definedName>
    <definedName name="_xlnm.Print_Area" localSheetId="2">Hovedlag!$A$1:$C$84</definedName>
    <definedName name="_xlnm.Print_Area" localSheetId="0">Resultat!$A$1:$C$83</definedName>
    <definedName name="_xlnm.Print_Area" localSheetId="6">Svømming!$A$1:$C$84</definedName>
    <definedName name="_xlnm.Print_Area" localSheetId="3">Treningslokale!$A$1:$C$84</definedName>
    <definedName name="_xlnm.Print_Area" localSheetId="7">Trial!$A$1:$C$77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2" l="1"/>
  <c r="C24" i="2"/>
  <c r="C68" i="12" l="1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D45" i="12"/>
  <c r="C45" i="12"/>
  <c r="D77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16" i="12"/>
  <c r="C38" i="12"/>
  <c r="C33" i="12"/>
  <c r="C34" i="12"/>
  <c r="C35" i="12"/>
  <c r="C36" i="12"/>
  <c r="C37" i="12"/>
  <c r="C39" i="12"/>
  <c r="C40" i="12"/>
  <c r="C41" i="12"/>
  <c r="C42" i="12"/>
  <c r="C43" i="12"/>
  <c r="C44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D76" i="12"/>
  <c r="D72" i="12"/>
  <c r="D32" i="12"/>
  <c r="D11" i="12"/>
  <c r="D12" i="12"/>
  <c r="D13" i="12"/>
  <c r="D14" i="12"/>
  <c r="D15" i="12"/>
  <c r="D17" i="12"/>
  <c r="D18" i="12"/>
  <c r="D19" i="12"/>
  <c r="D20" i="12"/>
  <c r="D21" i="12"/>
  <c r="D22" i="12"/>
  <c r="D23" i="12"/>
  <c r="D24" i="12"/>
  <c r="D25" i="12"/>
  <c r="D26" i="12"/>
  <c r="D27" i="12"/>
  <c r="D10" i="12"/>
  <c r="C30" i="2"/>
  <c r="C27" i="2"/>
  <c r="D15" i="2" l="1"/>
  <c r="C77" i="12"/>
  <c r="C76" i="12"/>
  <c r="C72" i="12"/>
  <c r="C32" i="12"/>
  <c r="C10" i="12"/>
  <c r="D79" i="17"/>
  <c r="C79" i="17"/>
  <c r="D74" i="17"/>
  <c r="C74" i="17"/>
  <c r="D65" i="17"/>
  <c r="C65" i="17"/>
  <c r="D28" i="17"/>
  <c r="C28" i="17"/>
  <c r="D79" i="15"/>
  <c r="C79" i="15"/>
  <c r="D74" i="15"/>
  <c r="C74" i="15"/>
  <c r="D65" i="15"/>
  <c r="C65" i="15"/>
  <c r="D28" i="15"/>
  <c r="C28" i="15"/>
  <c r="D79" i="14"/>
  <c r="C79" i="14"/>
  <c r="D74" i="14"/>
  <c r="C74" i="14"/>
  <c r="D65" i="14"/>
  <c r="C65" i="14"/>
  <c r="D28" i="14"/>
  <c r="C28" i="14"/>
  <c r="D79" i="13"/>
  <c r="C79" i="13"/>
  <c r="D74" i="13"/>
  <c r="C74" i="13"/>
  <c r="D65" i="13"/>
  <c r="C65" i="13"/>
  <c r="D28" i="13"/>
  <c r="C28" i="13"/>
  <c r="E22" i="2"/>
  <c r="C68" i="17" l="1"/>
  <c r="C83" i="17" s="1"/>
  <c r="C68" i="14"/>
  <c r="C83" i="14" s="1"/>
  <c r="C68" i="15"/>
  <c r="C83" i="15" s="1"/>
  <c r="C68" i="13"/>
  <c r="C83" i="13" s="1"/>
  <c r="D68" i="17"/>
  <c r="D83" i="17" s="1"/>
  <c r="D68" i="14"/>
  <c r="D83" i="14" s="1"/>
  <c r="D68" i="15"/>
  <c r="D83" i="15" s="1"/>
  <c r="D68" i="13"/>
  <c r="D83" i="13" s="1"/>
  <c r="D27" i="2"/>
  <c r="D30" i="2" s="1"/>
  <c r="C15" i="2"/>
  <c r="D79" i="12"/>
  <c r="D79" i="3"/>
  <c r="C79" i="3"/>
  <c r="D79" i="1"/>
  <c r="C79" i="1"/>
  <c r="D74" i="3"/>
  <c r="D65" i="3"/>
  <c r="D28" i="3"/>
  <c r="D74" i="1"/>
  <c r="D65" i="1"/>
  <c r="D28" i="1"/>
  <c r="D74" i="12"/>
  <c r="D65" i="12" l="1"/>
  <c r="D68" i="3"/>
  <c r="D83" i="3" s="1"/>
  <c r="D68" i="1"/>
  <c r="D83" i="1" s="1"/>
  <c r="D28" i="12"/>
  <c r="D68" i="12" l="1"/>
  <c r="D83" i="12" l="1"/>
  <c r="C65" i="3"/>
  <c r="C28" i="3"/>
  <c r="C65" i="1"/>
  <c r="C79" i="12"/>
  <c r="C65" i="12" l="1"/>
  <c r="C74" i="3"/>
  <c r="C74" i="1"/>
  <c r="C28" i="1"/>
  <c r="C68" i="1" l="1"/>
  <c r="C83" i="1" s="1"/>
  <c r="C28" i="12"/>
  <c r="C68" i="3"/>
  <c r="C83" i="3" s="1"/>
  <c r="C74" i="12"/>
  <c r="C83" i="12" l="1"/>
  <c r="F29" i="9" l="1"/>
  <c r="F18" i="9"/>
  <c r="F43" i="9" s="1"/>
  <c r="F29" i="8"/>
  <c r="F18" i="8"/>
  <c r="F28" i="7"/>
  <c r="F18" i="7"/>
  <c r="F42" i="7" s="1"/>
  <c r="F43" i="8" l="1"/>
  <c r="E24" i="2"/>
  <c r="D24" i="2" s="1"/>
  <c r="D32" i="2" s="1"/>
</calcChain>
</file>

<file path=xl/sharedStrings.xml><?xml version="1.0" encoding="utf-8"?>
<sst xmlns="http://schemas.openxmlformats.org/spreadsheetml/2006/main" count="535" uniqueCount="102">
  <si>
    <t>KtoNr</t>
  </si>
  <si>
    <t>KontoNavn</t>
  </si>
  <si>
    <t xml:space="preserve">Kontosum        </t>
  </si>
  <si>
    <t>RESULTATREGNSKAP</t>
  </si>
  <si>
    <t>Momskompensasjon</t>
  </si>
  <si>
    <t>Sum DriftsInntekter</t>
  </si>
  <si>
    <t>DriftsKostnader</t>
  </si>
  <si>
    <t>Sum DriftsKostnader</t>
  </si>
  <si>
    <t>DRIFTSRESULTAT</t>
  </si>
  <si>
    <t>Finansposter</t>
  </si>
  <si>
    <t>Renteinntekter</t>
  </si>
  <si>
    <t>Sum finansinntekter</t>
  </si>
  <si>
    <t>Purregebyr leverandører</t>
  </si>
  <si>
    <t>Sum finansutgifter</t>
  </si>
  <si>
    <t>ÅRSRESULTAT</t>
  </si>
  <si>
    <t>BALANSE</t>
  </si>
  <si>
    <t>EIENDELER</t>
  </si>
  <si>
    <t>EGENKAPITAL OG GJELD</t>
  </si>
  <si>
    <t>Egenkapital</t>
  </si>
  <si>
    <t>Annen egenkapital</t>
  </si>
  <si>
    <t>Sum Egenkapital</t>
  </si>
  <si>
    <t>SUM EGENKAPITAL OG GJELD</t>
  </si>
  <si>
    <t>Forsikringspremie</t>
  </si>
  <si>
    <t xml:space="preserve">                     EIENDELER</t>
  </si>
  <si>
    <t>Saldo iflg. Hovedbok</t>
  </si>
  <si>
    <t>Ikke bokført hos bank:</t>
  </si>
  <si>
    <t>Ikke bokført hos oss:</t>
  </si>
  <si>
    <t>Saldo iflg bankutskrift</t>
  </si>
  <si>
    <t>Diff</t>
  </si>
  <si>
    <t>Dugnadsinntekter</t>
  </si>
  <si>
    <t>Kontorrekvisita</t>
  </si>
  <si>
    <t>Årsresultat</t>
  </si>
  <si>
    <t>Driftsinntekter</t>
  </si>
  <si>
    <t>Sølvi</t>
  </si>
  <si>
    <t>Sponsorinntekter</t>
  </si>
  <si>
    <t>Kiosksalg</t>
  </si>
  <si>
    <t>Offentlige tilskudd</t>
  </si>
  <si>
    <t>Norsk Tipping</t>
  </si>
  <si>
    <t>Leieinntekt garasje</t>
  </si>
  <si>
    <t>Kursinntekter</t>
  </si>
  <si>
    <t>Medlemskontingent</t>
  </si>
  <si>
    <t>Sykkelutleie</t>
  </si>
  <si>
    <t>Tilskudd og gaver</t>
  </si>
  <si>
    <t>Overført fra hovedlaget</t>
  </si>
  <si>
    <t>Div. inntekter</t>
  </si>
  <si>
    <t>Jubileumsbok støtte og salg</t>
  </si>
  <si>
    <t>Jubileumsfest</t>
  </si>
  <si>
    <t>Varekjøp kiosk</t>
  </si>
  <si>
    <t>Leie Lokaler</t>
  </si>
  <si>
    <t>Lys,varme</t>
  </si>
  <si>
    <t>Klubblokale</t>
  </si>
  <si>
    <t>Leie treningsutstyr</t>
  </si>
  <si>
    <t>Sykler,utstyr,matriell</t>
  </si>
  <si>
    <t>Rep./vedlikehold av trialbane</t>
  </si>
  <si>
    <t>Rep./vedlikehold av bygg</t>
  </si>
  <si>
    <t>Rep./vedlikehold anlegg</t>
  </si>
  <si>
    <t>Rep./vedlikehold utstyr</t>
  </si>
  <si>
    <t>Møte,kurs,oppdateringer o.l.</t>
  </si>
  <si>
    <t>Jubileumsbok</t>
  </si>
  <si>
    <t>Telefon,internett</t>
  </si>
  <si>
    <t>Porto</t>
  </si>
  <si>
    <t>Drivstoff</t>
  </si>
  <si>
    <t>Reklame/annonse</t>
  </si>
  <si>
    <t>Kontingenter/ aktivitet</t>
  </si>
  <si>
    <t>Kontingent Norges motorsportforening</t>
  </si>
  <si>
    <t>Gaver/premier</t>
  </si>
  <si>
    <t>Overføring til trialgruppa</t>
  </si>
  <si>
    <t>Bank og kortgebyr</t>
  </si>
  <si>
    <t>Diverse kostnader</t>
  </si>
  <si>
    <t>Hovedlag</t>
  </si>
  <si>
    <t>Trial</t>
  </si>
  <si>
    <t>Aksjer Herefoss Eiendom AS</t>
  </si>
  <si>
    <t>Bank 2800.15.62053</t>
  </si>
  <si>
    <t>Kontosum</t>
  </si>
  <si>
    <t>Salg av brukte klubbsykler</t>
  </si>
  <si>
    <t>Regnskapshonorar</t>
  </si>
  <si>
    <t>Bank 2880.22.48123</t>
  </si>
  <si>
    <t>Egenandeler</t>
  </si>
  <si>
    <t>Dugnadsvarer</t>
  </si>
  <si>
    <t>Rentekostnader</t>
  </si>
  <si>
    <t>Kunstgressbane</t>
  </si>
  <si>
    <t>Anleggsmidler</t>
  </si>
  <si>
    <t>Omløpsmidler</t>
  </si>
  <si>
    <t>Bankkonto prosjekt kunstgress</t>
  </si>
  <si>
    <t>Kortsiktig lån kunstgress</t>
  </si>
  <si>
    <t>Sum lån</t>
  </si>
  <si>
    <t>Treningslokale</t>
  </si>
  <si>
    <t>Fotball</t>
  </si>
  <si>
    <t>Friidrett/ski</t>
  </si>
  <si>
    <t>Svømming</t>
  </si>
  <si>
    <t>Dommerutgifter</t>
  </si>
  <si>
    <t>Ikke reskontroført leverandørgjeld</t>
  </si>
  <si>
    <t>Sum gjeld</t>
  </si>
  <si>
    <t>Bingomidler</t>
  </si>
  <si>
    <t>Avskrivning kunstgressbane</t>
  </si>
  <si>
    <t>Renhold</t>
  </si>
  <si>
    <t>Herefoss IL 2023</t>
  </si>
  <si>
    <t>BANKAVSTEMMING PR. 31/12/2023</t>
  </si>
  <si>
    <t>2023</t>
  </si>
  <si>
    <t>Belysning idrettsanlegg</t>
  </si>
  <si>
    <t>Datakostnad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</si>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</sst>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3" fillId="0" borderId="0" xfId="0" applyNumberFormat="1" applyFont="1"/>
    <xf numFmtId="3" fontId="7" fillId="0" borderId="0" xfId="0" applyNumberFormat="1" applyFont="1"/>
    <xf numFmtId="3" fontId="7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" fillId="0" borderId="0" xfId="0" applyNumberFormat="1" applyFont="1"/>
    <xf numFmtId="1" fontId="2" fillId="0" borderId="0" xfId="0" applyNumberFormat="1" applyFont="1"/>
    <xf numFmtId="3" fontId="4" fillId="0" borderId="0" xfId="0" applyNumberFormat="1" applyFont="1"/>
    <xf numFmtId="1" fontId="4" fillId="0" borderId="0" xfId="0" applyNumberFormat="1" applyFont="1"/>
    <xf numFmtId="1" fontId="3" fillId="0" borderId="0" xfId="0" applyNumberFormat="1" applyFont="1"/>
    <xf numFmtId="1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0" fontId="11" fillId="0" borderId="0" xfId="0" applyFont="1"/>
    <xf numFmtId="2" fontId="0" fillId="0" borderId="0" xfId="0" applyNumberFormat="1"/>
    <xf numFmtId="0" fontId="10" fillId="0" borderId="0" xfId="0" applyFont="1"/>
    <xf numFmtId="4" fontId="0" fillId="0" borderId="0" xfId="0" applyNumberFormat="1"/>
    <xf numFmtId="0" fontId="12" fillId="0" borderId="0" xfId="0" applyFont="1"/>
    <xf numFmtId="16" fontId="0" fillId="0" borderId="0" xfId="0" applyNumberFormat="1"/>
    <xf numFmtId="0" fontId="0" fillId="0" borderId="0" xfId="0" applyAlignment="1">
      <alignment horizontal="center"/>
    </xf>
    <xf numFmtId="4" fontId="0" fillId="0" borderId="2" xfId="0" applyNumberFormat="1" applyBorder="1"/>
    <xf numFmtId="4" fontId="0" fillId="0" borderId="3" xfId="0" applyNumberFormat="1" applyBorder="1"/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13" fillId="0" borderId="0" xfId="0" applyFont="1" applyAlignment="1">
      <alignment horizontal="right" vertical="center" wrapText="1"/>
    </xf>
    <xf numFmtId="3" fontId="14" fillId="0" borderId="0" xfId="0" applyNumberFormat="1" applyFont="1"/>
    <xf numFmtId="3" fontId="17" fillId="0" borderId="0" xfId="0" applyNumberFormat="1" applyFont="1"/>
    <xf numFmtId="3" fontId="3" fillId="0" borderId="0" xfId="0" applyNumberFormat="1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3" fontId="20" fillId="0" borderId="0" xfId="0" applyNumberFormat="1" applyFont="1" applyAlignment="1">
      <alignment vertical="center" wrapText="1"/>
    </xf>
    <xf numFmtId="3" fontId="20" fillId="0" borderId="0" xfId="0" applyNumberFormat="1" applyFont="1"/>
    <xf numFmtId="0" fontId="18" fillId="0" borderId="0" xfId="0" applyFont="1" applyAlignment="1">
      <alignment vertical="center" wrapText="1"/>
    </xf>
    <xf numFmtId="3" fontId="23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3" fontId="23" fillId="0" borderId="0" xfId="0" applyNumberFormat="1" applyFont="1"/>
    <xf numFmtId="0" fontId="23" fillId="0" borderId="0" xfId="0" applyFont="1" applyAlignment="1">
      <alignment vertical="center" wrapText="1"/>
    </xf>
    <xf numFmtId="2" fontId="20" fillId="0" borderId="0" xfId="0" applyNumberFormat="1" applyFont="1"/>
    <xf numFmtId="0" fontId="24" fillId="0" borderId="0" xfId="0" applyFont="1"/>
    <xf numFmtId="3" fontId="25" fillId="0" borderId="0" xfId="0" applyNumberFormat="1" applyFont="1"/>
    <xf numFmtId="3" fontId="24" fillId="0" borderId="0" xfId="0" applyNumberFormat="1" applyFont="1"/>
    <xf numFmtId="0" fontId="5" fillId="0" borderId="2" xfId="0" applyFont="1" applyBorder="1" applyAlignment="1">
      <alignment horizontal="right"/>
    </xf>
    <xf numFmtId="0" fontId="26" fillId="0" borderId="0" xfId="0" applyFont="1"/>
    <xf numFmtId="0" fontId="5" fillId="0" borderId="1" xfId="0" applyFont="1" applyBorder="1" applyAlignment="1">
      <alignment horizontal="right"/>
    </xf>
    <xf numFmtId="3" fontId="2" fillId="0" borderId="2" xfId="0" applyNumberFormat="1" applyFont="1" applyBorder="1"/>
    <xf numFmtId="4" fontId="20" fillId="0" borderId="0" xfId="0" applyNumberFormat="1" applyFont="1"/>
    <xf numFmtId="3" fontId="5" fillId="0" borderId="1" xfId="0" applyNumberFormat="1" applyFont="1" applyBorder="1" applyAlignment="1">
      <alignment horizontal="right"/>
    </xf>
    <xf numFmtId="3" fontId="1" fillId="0" borderId="0" xfId="0" applyNumberFormat="1" applyFont="1"/>
    <xf numFmtId="3" fontId="5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3" fontId="18" fillId="0" borderId="0" xfId="0" applyNumberFormat="1" applyFont="1"/>
    <xf numFmtId="3" fontId="21" fillId="0" borderId="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3" fontId="26" fillId="0" borderId="1" xfId="0" quotePrefix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4" fontId="1" fillId="0" borderId="0" xfId="0" applyNumberFormat="1" applyFont="1"/>
    <xf numFmtId="4" fontId="5" fillId="0" borderId="1" xfId="0" applyNumberFormat="1" applyFont="1" applyBorder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4" fontId="14" fillId="0" borderId="0" xfId="0" applyNumberFormat="1" applyFont="1"/>
    <xf numFmtId="3" fontId="2" fillId="0" borderId="0" xfId="0" quotePrefix="1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4" fontId="2" fillId="0" borderId="0" xfId="0" quotePrefix="1" applyNumberFormat="1" applyFont="1" applyFill="1" applyAlignment="1">
      <alignment horizontal="right" vertical="center" wrapText="1"/>
    </xf>
    <xf numFmtId="4" fontId="2" fillId="0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Fill="1" applyAlignment="1">
      <alignment horizontal="right" vertical="center" wrapText="1"/>
    </xf>
    <xf numFmtId="4" fontId="2" fillId="0" borderId="2" xfId="0" applyNumberFormat="1" applyFont="1" applyBorder="1"/>
    <xf numFmtId="4" fontId="23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opLeftCell="A69" workbookViewId="0">
      <selection activeCell="C83" sqref="C83"/>
    </sheetView>
  </sheetViews>
  <sheetFormatPr baseColWidth="10" defaultColWidth="7.7265625" defaultRowHeight="13" x14ac:dyDescent="0.3"/>
  <cols>
    <col min="1" max="1" width="7.7265625" style="49"/>
    <col min="2" max="2" width="30.81640625" style="49" bestFit="1" customWidth="1"/>
    <col min="3" max="3" width="11.36328125" style="54" bestFit="1" customWidth="1"/>
    <col min="4" max="4" width="10" style="49" customWidth="1"/>
    <col min="5" max="12" width="7.7265625" style="49"/>
    <col min="13" max="13" width="9.453125" style="60" bestFit="1" customWidth="1"/>
    <col min="14" max="14" width="7.7265625" style="49"/>
    <col min="15" max="15" width="9.453125" style="60" bestFit="1" customWidth="1"/>
    <col min="16" max="16" width="9.453125" style="49" bestFit="1" customWidth="1"/>
    <col min="17" max="16384" width="7.7265625" style="49"/>
  </cols>
  <sheetData>
    <row r="1" spans="1:6" ht="18.5" x14ac:dyDescent="0.45">
      <c r="A1" s="1" t="s">
        <v>96</v>
      </c>
      <c r="B1" s="47"/>
      <c r="C1" s="78"/>
      <c r="D1" s="48"/>
    </row>
    <row r="3" spans="1:6" ht="13.5" thickBot="1" x14ac:dyDescent="0.35">
      <c r="A3" s="50" t="s">
        <v>0</v>
      </c>
      <c r="B3" s="50" t="s">
        <v>1</v>
      </c>
      <c r="C3" s="79" t="s">
        <v>2</v>
      </c>
      <c r="D3" s="64" t="s">
        <v>73</v>
      </c>
    </row>
    <row r="4" spans="1:6" x14ac:dyDescent="0.3">
      <c r="A4" s="51"/>
      <c r="B4" s="51"/>
      <c r="C4" s="80"/>
    </row>
    <row r="5" spans="1:6" ht="12.75" customHeight="1" x14ac:dyDescent="0.3">
      <c r="A5" s="85" t="s">
        <v>3</v>
      </c>
      <c r="B5" s="85"/>
      <c r="C5" s="81"/>
    </row>
    <row r="6" spans="1:6" x14ac:dyDescent="0.3">
      <c r="A6" s="52"/>
      <c r="B6" s="52"/>
      <c r="C6" s="53"/>
    </row>
    <row r="7" spans="1:6" x14ac:dyDescent="0.3">
      <c r="A7" s="86"/>
      <c r="B7" s="85" t="s">
        <v>32</v>
      </c>
      <c r="C7" s="98" t="s">
        <v>98</v>
      </c>
      <c r="D7" s="84">
        <v>2022</v>
      </c>
    </row>
    <row r="8" spans="1:6" x14ac:dyDescent="0.3">
      <c r="A8" s="86"/>
      <c r="B8" s="85"/>
      <c r="C8" s="102"/>
      <c r="D8" s="84"/>
    </row>
    <row r="9" spans="1:6" x14ac:dyDescent="0.3">
      <c r="A9" s="51"/>
      <c r="B9" s="51"/>
      <c r="C9" s="80"/>
      <c r="D9" s="54"/>
    </row>
    <row r="10" spans="1:6" ht="14" x14ac:dyDescent="0.3">
      <c r="A10" s="52">
        <v>3020</v>
      </c>
      <c r="B10" s="49" t="s">
        <v>34</v>
      </c>
      <c r="C10" s="54">
        <f>+Hovedlag!C10+Trial!C10+Treningslokale!C10+Fotball!C10+'Friidrett - Ski'!C10+Svømming!C10</f>
        <v>63000</v>
      </c>
      <c r="D10" s="54">
        <f>+Hovedlag!D10+Trial!D10+Treningslokale!D10+Fotball!D10+'Friidrett - Ski'!D10+Svømming!D10</f>
        <v>38000</v>
      </c>
      <c r="E10" s="62"/>
      <c r="F10" s="68"/>
    </row>
    <row r="11" spans="1:6" x14ac:dyDescent="0.3">
      <c r="A11" s="52">
        <v>3180</v>
      </c>
      <c r="B11" s="49" t="s">
        <v>35</v>
      </c>
      <c r="C11" s="54">
        <f>+Hovedlag!C11+Trial!C11+Treningslokale!C11+Fotball!C11+'Friidrett - Ski'!C11+Svømming!C11</f>
        <v>0</v>
      </c>
      <c r="D11" s="54">
        <f>+Hovedlag!D11+Trial!D11+Treningslokale!D11+Fotball!D11+'Friidrett - Ski'!D11+Svømming!D11</f>
        <v>1532</v>
      </c>
      <c r="E11" s="54"/>
      <c r="F11" s="68"/>
    </row>
    <row r="12" spans="1:6" x14ac:dyDescent="0.3">
      <c r="A12" s="52">
        <v>3210</v>
      </c>
      <c r="B12" s="49" t="s">
        <v>29</v>
      </c>
      <c r="C12" s="54">
        <f>+Hovedlag!C12+Trial!C12+Treningslokale!C12+Fotball!C12+'Friidrett - Ski'!C12+Svømming!C12</f>
        <v>0</v>
      </c>
      <c r="D12" s="54">
        <f>+Hovedlag!D12+Trial!D12+Treningslokale!D12+Fotball!D12+'Friidrett - Ski'!D12+Svømming!D12</f>
        <v>0</v>
      </c>
      <c r="E12" s="54"/>
      <c r="F12" s="68"/>
    </row>
    <row r="13" spans="1:6" x14ac:dyDescent="0.3">
      <c r="A13" s="52">
        <v>3400</v>
      </c>
      <c r="B13" s="49" t="s">
        <v>36</v>
      </c>
      <c r="C13" s="54">
        <f>+Hovedlag!C13+Trial!C13+Treningslokale!C13+Fotball!C13+'Friidrett - Ski'!C13+Svømming!C13</f>
        <v>294095</v>
      </c>
      <c r="D13" s="54">
        <f>+Hovedlag!D13+Trial!D13+Treningslokale!D13+Fotball!D13+'Friidrett - Ski'!D13+Svømming!D13</f>
        <v>224957</v>
      </c>
      <c r="E13" s="54"/>
      <c r="F13" s="68"/>
    </row>
    <row r="14" spans="1:6" x14ac:dyDescent="0.3">
      <c r="A14" s="52">
        <v>3401</v>
      </c>
      <c r="B14" s="49" t="s">
        <v>4</v>
      </c>
      <c r="C14" s="54">
        <f>+Hovedlag!C14+Trial!C14+Treningslokale!C14+Fotball!C14+'Friidrett - Ski'!C14+Svømming!C14</f>
        <v>48474</v>
      </c>
      <c r="D14" s="54">
        <f>+Hovedlag!D14+Trial!D14+Treningslokale!D14+Fotball!D14+'Friidrett - Ski'!D14+Svømming!D14</f>
        <v>34369.050000000003</v>
      </c>
      <c r="E14" s="54"/>
      <c r="F14" s="68"/>
    </row>
    <row r="15" spans="1:6" x14ac:dyDescent="0.3">
      <c r="A15" s="52">
        <v>3420</v>
      </c>
      <c r="B15" s="49" t="s">
        <v>37</v>
      </c>
      <c r="C15" s="54">
        <f>+Hovedlag!C15+Trial!C15+Treningslokale!C15+Fotball!C15+'Friidrett - Ski'!C15+Svømming!C15</f>
        <v>50926.19</v>
      </c>
      <c r="D15" s="54">
        <f>+Hovedlag!D15+Trial!D15+Treningslokale!D15+Fotball!D15+'Friidrett - Ski'!D15+Svømming!D15</f>
        <v>44259.61</v>
      </c>
      <c r="E15" s="54"/>
      <c r="F15" s="68"/>
    </row>
    <row r="16" spans="1:6" x14ac:dyDescent="0.3">
      <c r="A16" s="52">
        <v>3421</v>
      </c>
      <c r="B16" s="3" t="s">
        <v>93</v>
      </c>
      <c r="C16" s="54">
        <f>+Hovedlag!C16+Trial!C16+Treningslokale!C16+Fotball!C16+'Friidrett - Ski'!C16+Svømming!C16</f>
        <v>705</v>
      </c>
      <c r="D16" s="54">
        <f>+Hovedlag!D16+Trial!D16+Treningslokale!D16+Fotball!D16+'Friidrett - Ski'!D16+Svømming!D16</f>
        <v>33144</v>
      </c>
      <c r="E16" s="54"/>
      <c r="F16" s="68"/>
    </row>
    <row r="17" spans="1:6" x14ac:dyDescent="0.3">
      <c r="A17" s="52">
        <v>3600</v>
      </c>
      <c r="B17" s="49" t="s">
        <v>38</v>
      </c>
      <c r="C17" s="54">
        <f>+Hovedlag!C17+Trial!C17+Treningslokale!C17+Fotball!C17+'Friidrett - Ski'!C17+Svømming!C17</f>
        <v>45000</v>
      </c>
      <c r="D17" s="54">
        <f>+Hovedlag!D17+Trial!D17+Treningslokale!D17+Fotball!D17+'Friidrett - Ski'!D17+Svømming!D17</f>
        <v>35000</v>
      </c>
      <c r="E17" s="54"/>
      <c r="F17" s="68"/>
    </row>
    <row r="18" spans="1:6" x14ac:dyDescent="0.3">
      <c r="A18" s="52">
        <v>3910</v>
      </c>
      <c r="B18" s="49" t="s">
        <v>39</v>
      </c>
      <c r="C18" s="54">
        <f>+Hovedlag!C18+Trial!C18+Treningslokale!C18+Fotball!C18+'Friidrett - Ski'!C18+Svømming!C18</f>
        <v>0</v>
      </c>
      <c r="D18" s="54">
        <f>+Hovedlag!D18+Trial!D18+Treningslokale!D18+Fotball!D18+'Friidrett - Ski'!D18+Svømming!D18</f>
        <v>245.62</v>
      </c>
      <c r="E18" s="54"/>
      <c r="F18" s="68"/>
    </row>
    <row r="19" spans="1:6" x14ac:dyDescent="0.3">
      <c r="A19" s="52">
        <v>3920</v>
      </c>
      <c r="B19" s="49" t="s">
        <v>40</v>
      </c>
      <c r="C19" s="54">
        <f>+Hovedlag!C19+Trial!C19+Treningslokale!C19+Fotball!C19+'Friidrett - Ski'!C19+Svømming!C19</f>
        <v>29208.77</v>
      </c>
      <c r="D19" s="54">
        <f>+Hovedlag!D19+Trial!D19+Treningslokale!D19+Fotball!D19+'Friidrett - Ski'!D19+Svømming!D19</f>
        <v>28639.93</v>
      </c>
      <c r="E19" s="54"/>
      <c r="F19" s="68"/>
    </row>
    <row r="20" spans="1:6" x14ac:dyDescent="0.3">
      <c r="A20" s="52">
        <v>3940</v>
      </c>
      <c r="B20" s="3" t="s">
        <v>77</v>
      </c>
      <c r="C20" s="54">
        <f>+Hovedlag!C20+Trial!C20+Treningslokale!C20+Fotball!C20+'Friidrett - Ski'!C20+Svømming!C20</f>
        <v>4249.28</v>
      </c>
      <c r="D20" s="54">
        <f>+Hovedlag!D20+Trial!D20+Treningslokale!D20+Fotball!D20+'Friidrett - Ski'!D20+Svømming!D20</f>
        <v>347.81</v>
      </c>
      <c r="E20" s="54"/>
      <c r="F20" s="68"/>
    </row>
    <row r="21" spans="1:6" x14ac:dyDescent="0.3">
      <c r="A21" s="52">
        <v>3950</v>
      </c>
      <c r="B21" s="49" t="s">
        <v>41</v>
      </c>
      <c r="C21" s="54">
        <f>+Hovedlag!C21+Trial!C21+Treningslokale!C21+Fotball!C21+'Friidrett - Ski'!C21+Svømming!C21</f>
        <v>3640.49</v>
      </c>
      <c r="D21" s="54">
        <f>+Hovedlag!D21+Trial!D21+Treningslokale!D21+Fotball!D21+'Friidrett - Ski'!D21+Svømming!D21</f>
        <v>4359.8100000000004</v>
      </c>
      <c r="E21" s="54"/>
      <c r="F21" s="68"/>
    </row>
    <row r="22" spans="1:6" x14ac:dyDescent="0.3">
      <c r="A22" s="52">
        <v>3980</v>
      </c>
      <c r="B22" s="49" t="s">
        <v>42</v>
      </c>
      <c r="C22" s="54">
        <f>+Hovedlag!C22+Trial!C22+Treningslokale!C22+Fotball!C22+'Friidrett - Ski'!C22+Svømming!C22</f>
        <v>13976.75</v>
      </c>
      <c r="D22" s="54">
        <f>+Hovedlag!D22+Trial!D22+Treningslokale!D22+Fotball!D22+'Friidrett - Ski'!D22+Svømming!D22</f>
        <v>16000</v>
      </c>
      <c r="E22" s="54"/>
      <c r="F22" s="68"/>
    </row>
    <row r="23" spans="1:6" x14ac:dyDescent="0.3">
      <c r="A23" s="52">
        <v>3981</v>
      </c>
      <c r="B23" s="49" t="s">
        <v>43</v>
      </c>
      <c r="C23" s="54">
        <f>+Hovedlag!C23+Trial!C23+Treningslokale!C23+Fotball!C23+'Friidrett - Ski'!C23+Svømming!C23</f>
        <v>30000</v>
      </c>
      <c r="D23" s="54">
        <f>+Hovedlag!D23+Trial!D23+Treningslokale!D23+Fotball!D23+'Friidrett - Ski'!D23+Svømming!D23</f>
        <v>30000</v>
      </c>
      <c r="E23" s="54"/>
      <c r="F23" s="68"/>
    </row>
    <row r="24" spans="1:6" x14ac:dyDescent="0.3">
      <c r="A24" s="52">
        <v>3990</v>
      </c>
      <c r="B24" s="49" t="s">
        <v>44</v>
      </c>
      <c r="C24" s="54">
        <f>+Hovedlag!C24+Trial!C24+Treningslokale!C24+Fotball!C24+'Friidrett - Ski'!C24+Svømming!C24</f>
        <v>7972.18</v>
      </c>
      <c r="D24" s="54">
        <f>+Hovedlag!D24+Trial!D24+Treningslokale!D24+Fotball!D24+'Friidrett - Ski'!D24+Svømming!D24</f>
        <v>5295.9500000000007</v>
      </c>
      <c r="E24" s="54"/>
      <c r="F24" s="68"/>
    </row>
    <row r="25" spans="1:6" x14ac:dyDescent="0.3">
      <c r="A25" s="52">
        <v>3991</v>
      </c>
      <c r="B25" s="49" t="s">
        <v>45</v>
      </c>
      <c r="C25" s="54">
        <f>+Hovedlag!C25+Trial!C25+Treningslokale!C25+Fotball!C25+'Friidrett - Ski'!C25+Svømming!C25</f>
        <v>2589</v>
      </c>
      <c r="D25" s="54">
        <f>+Hovedlag!D25+Trial!D25+Treningslokale!D25+Fotball!D25+'Friidrett - Ski'!D25+Svømming!D25</f>
        <v>8591</v>
      </c>
      <c r="E25" s="54"/>
      <c r="F25" s="68"/>
    </row>
    <row r="26" spans="1:6" x14ac:dyDescent="0.3">
      <c r="A26" s="52">
        <v>3992</v>
      </c>
      <c r="B26" s="49" t="s">
        <v>46</v>
      </c>
      <c r="C26" s="54">
        <f>+Hovedlag!C26+Trial!C26+Treningslokale!C26+Fotball!C26+'Friidrett - Ski'!C26+Svømming!C26</f>
        <v>0</v>
      </c>
      <c r="D26" s="54">
        <f>+Hovedlag!D26+Trial!D26+Treningslokale!D26+Fotball!D26+'Friidrett - Ski'!D26+Svømming!D26</f>
        <v>0</v>
      </c>
      <c r="E26" s="54"/>
      <c r="F26" s="68"/>
    </row>
    <row r="27" spans="1:6" x14ac:dyDescent="0.3">
      <c r="A27" s="38">
        <v>3993</v>
      </c>
      <c r="B27" s="38" t="s">
        <v>74</v>
      </c>
      <c r="C27" s="54">
        <f>+Hovedlag!C27+Trial!C27+Treningslokale!C27+Fotball!C27+'Friidrett - Ski'!C27+Svømming!C27</f>
        <v>0</v>
      </c>
      <c r="D27" s="54">
        <f>+Hovedlag!D27+Trial!D27+Treningslokale!D27+Fotball!D27+'Friidrett - Ski'!D27+Svømming!D27</f>
        <v>0</v>
      </c>
      <c r="F27" s="68"/>
    </row>
    <row r="28" spans="1:6" x14ac:dyDescent="0.3">
      <c r="A28" s="51"/>
      <c r="B28" s="55" t="s">
        <v>5</v>
      </c>
      <c r="C28" s="56">
        <f>SUM(C10:C27)</f>
        <v>593836.66</v>
      </c>
      <c r="D28" s="56">
        <f>SUM(D10:D27)</f>
        <v>504741.77999999997</v>
      </c>
    </row>
    <row r="29" spans="1:6" x14ac:dyDescent="0.3">
      <c r="A29" s="51"/>
      <c r="B29" s="51"/>
      <c r="C29" s="80"/>
      <c r="D29" s="54"/>
    </row>
    <row r="30" spans="1:6" x14ac:dyDescent="0.3">
      <c r="A30" s="51"/>
      <c r="B30" s="55" t="s">
        <v>6</v>
      </c>
      <c r="C30" s="81"/>
      <c r="D30" s="54"/>
    </row>
    <row r="31" spans="1:6" x14ac:dyDescent="0.3">
      <c r="A31" s="51"/>
      <c r="B31" s="51"/>
      <c r="C31" s="80"/>
      <c r="D31" s="54"/>
    </row>
    <row r="32" spans="1:6" x14ac:dyDescent="0.3">
      <c r="A32" s="52">
        <v>4180</v>
      </c>
      <c r="B32" s="49" t="s">
        <v>47</v>
      </c>
      <c r="C32" s="54">
        <f>+Hovedlag!C32+Trial!C32+Treningslokale!C32+Fotball!C32+'Friidrett - Ski'!C32+Svømming!C32</f>
        <v>0</v>
      </c>
      <c r="D32" s="54">
        <f>+Hovedlag!D32+Trial!D32+Treningslokale!D32+Fotball!D32+'Friidrett - Ski'!D32+Svømming!D32</f>
        <v>0</v>
      </c>
      <c r="E32" s="54"/>
    </row>
    <row r="33" spans="1:5" x14ac:dyDescent="0.3">
      <c r="A33" s="52">
        <v>4340</v>
      </c>
      <c r="B33" s="3" t="s">
        <v>78</v>
      </c>
      <c r="C33" s="54">
        <f>+Hovedlag!C33+Trial!C33+Treningslokale!C33+Fotball!C33+'Friidrett - Ski'!C33+Svømming!C33</f>
        <v>334</v>
      </c>
      <c r="D33" s="54">
        <f>+Hovedlag!D33+Trial!D33+Treningslokale!D33+Fotball!D33+'Friidrett - Ski'!D33+Svømming!D33</f>
        <v>0</v>
      </c>
      <c r="E33" s="54"/>
    </row>
    <row r="34" spans="1:5" x14ac:dyDescent="0.3">
      <c r="A34" s="52">
        <v>6000</v>
      </c>
      <c r="B34" s="3" t="s">
        <v>94</v>
      </c>
      <c r="C34" s="54">
        <f>+Hovedlag!C34+Trial!C34+Treningslokale!C34+Fotball!C34+'Friidrett - Ski'!C34+Svømming!C34</f>
        <v>26017</v>
      </c>
      <c r="D34" s="54">
        <f>+Hovedlag!D34+Trial!D34+Treningslokale!D34+Fotball!D34+'Friidrett - Ski'!D34+Svømming!D34</f>
        <v>26017</v>
      </c>
      <c r="E34" s="54"/>
    </row>
    <row r="35" spans="1:5" x14ac:dyDescent="0.3">
      <c r="A35" s="52">
        <v>6300</v>
      </c>
      <c r="B35" s="49" t="s">
        <v>48</v>
      </c>
      <c r="C35" s="54">
        <f>+Hovedlag!C35+Trial!C35+Treningslokale!C35+Fotball!C35+'Friidrett - Ski'!C35+Svømming!C35</f>
        <v>20000</v>
      </c>
      <c r="D35" s="54">
        <f>+Hovedlag!D35+Trial!D35+Treningslokale!D35+Fotball!D35+'Friidrett - Ski'!D35+Svømming!D35</f>
        <v>24409.06</v>
      </c>
      <c r="E35" s="54"/>
    </row>
    <row r="36" spans="1:5" x14ac:dyDescent="0.3">
      <c r="A36" s="52">
        <v>6340</v>
      </c>
      <c r="B36" s="52" t="s">
        <v>49</v>
      </c>
      <c r="C36" s="54">
        <f>+Hovedlag!C36+Trial!C36+Treningslokale!C36+Fotball!C36+'Friidrett - Ski'!C36+Svømming!C36</f>
        <v>19719.330000000002</v>
      </c>
      <c r="D36" s="54">
        <f>+Hovedlag!D36+Trial!D36+Treningslokale!D36+Fotball!D36+'Friidrett - Ski'!D36+Svømming!D36</f>
        <v>16618.400000000001</v>
      </c>
      <c r="E36" s="57"/>
    </row>
    <row r="37" spans="1:5" x14ac:dyDescent="0.3">
      <c r="A37" s="52">
        <v>6350</v>
      </c>
      <c r="B37" s="52" t="s">
        <v>50</v>
      </c>
      <c r="C37" s="54">
        <f>+Hovedlag!C37+Trial!C37+Treningslokale!C37+Fotball!C37+'Friidrett - Ski'!C37+Svømming!C37</f>
        <v>0</v>
      </c>
      <c r="D37" s="54">
        <f>+Hovedlag!D37+Trial!D37+Treningslokale!D37+Fotball!D37+'Friidrett - Ski'!D37+Svømming!D37</f>
        <v>0</v>
      </c>
      <c r="E37" s="57"/>
    </row>
    <row r="38" spans="1:5" x14ac:dyDescent="0.3">
      <c r="A38" s="52">
        <v>6360</v>
      </c>
      <c r="B38" s="38" t="s">
        <v>95</v>
      </c>
      <c r="C38" s="54">
        <f>+Hovedlag!C38+Trial!C38+Treningslokale!C38+Fotball!C38+'Friidrett - Ski'!C38+Svømming!C38</f>
        <v>6717.8</v>
      </c>
      <c r="D38" s="54">
        <f>+Hovedlag!D38+Trial!D38+Treningslokale!D38+Fotball!D38+'Friidrett - Ski'!D38+Svømming!D38</f>
        <v>5296</v>
      </c>
      <c r="E38" s="57"/>
    </row>
    <row r="39" spans="1:5" x14ac:dyDescent="0.3">
      <c r="A39" s="52">
        <v>6400</v>
      </c>
      <c r="B39" s="52" t="s">
        <v>51</v>
      </c>
      <c r="C39" s="54">
        <f>+Hovedlag!C39+Trial!C39+Treningslokale!C39+Fotball!C39+'Friidrett - Ski'!C39+Svømming!C39</f>
        <v>0</v>
      </c>
      <c r="D39" s="54">
        <f>+Hovedlag!D39+Trial!D39+Treningslokale!D39+Fotball!D39+'Friidrett - Ski'!D39+Svømming!D39</f>
        <v>0</v>
      </c>
      <c r="E39" s="57"/>
    </row>
    <row r="40" spans="1:5" x14ac:dyDescent="0.3">
      <c r="A40" s="52">
        <v>6530</v>
      </c>
      <c r="B40" s="52" t="s">
        <v>52</v>
      </c>
      <c r="C40" s="54">
        <f>+Hovedlag!C40+Trial!C40+Treningslokale!C40+Fotball!C40+'Friidrett - Ski'!C40+Svømming!C40</f>
        <v>148559.6</v>
      </c>
      <c r="D40" s="54">
        <f>+Hovedlag!D40+Trial!D40+Treningslokale!D40+Fotball!D40+'Friidrett - Ski'!D40+Svømming!D40</f>
        <v>92022.599999999991</v>
      </c>
      <c r="E40" s="57"/>
    </row>
    <row r="41" spans="1:5" x14ac:dyDescent="0.3">
      <c r="A41" s="52">
        <v>6600</v>
      </c>
      <c r="B41" s="49" t="s">
        <v>53</v>
      </c>
      <c r="C41" s="54">
        <f>+Hovedlag!C41+Trial!C41+Treningslokale!C41+Fotball!C41+'Friidrett - Ski'!C41+Svømming!C41</f>
        <v>0</v>
      </c>
      <c r="D41" s="54">
        <f>+Hovedlag!D41+Trial!D41+Treningslokale!D41+Fotball!D41+'Friidrett - Ski'!D41+Svømming!D41</f>
        <v>0</v>
      </c>
      <c r="E41" s="54"/>
    </row>
    <row r="42" spans="1:5" x14ac:dyDescent="0.3">
      <c r="A42" s="52">
        <v>6601</v>
      </c>
      <c r="B42" s="49" t="s">
        <v>54</v>
      </c>
      <c r="C42" s="54">
        <f>+Hovedlag!C42+Trial!C42+Treningslokale!C42+Fotball!C42+'Friidrett - Ski'!C42+Svømming!C42</f>
        <v>33609.46</v>
      </c>
      <c r="D42" s="54">
        <f>+Hovedlag!D42+Trial!D42+Treningslokale!D42+Fotball!D42+'Friidrett - Ski'!D42+Svømming!D42</f>
        <v>259874.86</v>
      </c>
      <c r="E42" s="54"/>
    </row>
    <row r="43" spans="1:5" x14ac:dyDescent="0.3">
      <c r="A43" s="52">
        <v>6602</v>
      </c>
      <c r="B43" s="49" t="s">
        <v>55</v>
      </c>
      <c r="C43" s="54">
        <f>+Hovedlag!C43+Trial!C43+Treningslokale!C43+Fotball!C43+'Friidrett - Ski'!C43+Svømming!C43</f>
        <v>40709.410000000003</v>
      </c>
      <c r="D43" s="54">
        <f>+Hovedlag!D43+Trial!D43+Treningslokale!D43+Fotball!D43+'Friidrett - Ski'!D43+Svømming!D43</f>
        <v>94810.81</v>
      </c>
      <c r="E43" s="54"/>
    </row>
    <row r="44" spans="1:5" x14ac:dyDescent="0.3">
      <c r="A44" s="52">
        <v>6620</v>
      </c>
      <c r="B44" s="49" t="s">
        <v>56</v>
      </c>
      <c r="C44" s="54">
        <f>+Hovedlag!C44+Trial!C44+Treningslokale!C44+Fotball!C44+'Friidrett - Ski'!C44+Svømming!C44</f>
        <v>16415</v>
      </c>
      <c r="D44" s="54">
        <f>+Hovedlag!D44+Trial!D44+Treningslokale!D44+Fotball!D44+'Friidrett - Ski'!D44+Svømming!D44</f>
        <v>5287.55</v>
      </c>
      <c r="E44" s="54"/>
    </row>
    <row r="45" spans="1:5" x14ac:dyDescent="0.3">
      <c r="A45" s="52">
        <v>6621</v>
      </c>
      <c r="B45" s="3" t="s">
        <v>99</v>
      </c>
      <c r="C45" s="54">
        <f>+Hovedlag!C45+Trial!C45+Treningslokale!C45+Fotball!C45+'Friidrett - Ski'!C45+Svømming!C45</f>
        <v>361889.31</v>
      </c>
      <c r="D45" s="54">
        <f>+Hovedlag!D45+Trial!D45+Treningslokale!D45+Fotball!D45+'Friidrett - Ski'!D45+Svømming!D45</f>
        <v>0</v>
      </c>
      <c r="E45" s="54"/>
    </row>
    <row r="46" spans="1:5" x14ac:dyDescent="0.3">
      <c r="A46" s="52">
        <v>6720</v>
      </c>
      <c r="B46" s="3" t="s">
        <v>75</v>
      </c>
      <c r="C46" s="54">
        <f>+Hovedlag!C46+Trial!C46+Treningslokale!C46+Fotball!C46+'Friidrett - Ski'!C46+Svømming!C46</f>
        <v>3887</v>
      </c>
      <c r="D46" s="54">
        <f>+Hovedlag!D46+Trial!D46+Treningslokale!D46+Fotball!D46+'Friidrett - Ski'!D46+Svømming!D46</f>
        <v>7718.9</v>
      </c>
      <c r="E46" s="54"/>
    </row>
    <row r="47" spans="1:5" x14ac:dyDescent="0.3">
      <c r="A47" s="52">
        <v>6800</v>
      </c>
      <c r="B47" s="49" t="s">
        <v>30</v>
      </c>
      <c r="C47" s="54">
        <f>+Hovedlag!C47+Trial!C47+Treningslokale!C47+Fotball!C47+'Friidrett - Ski'!C47+Svømming!C47</f>
        <v>180</v>
      </c>
      <c r="D47" s="54">
        <f>+Hovedlag!D47+Trial!D47+Treningslokale!D47+Fotball!D47+'Friidrett - Ski'!D47+Svømming!D47</f>
        <v>0</v>
      </c>
      <c r="E47" s="54"/>
    </row>
    <row r="48" spans="1:5" x14ac:dyDescent="0.3">
      <c r="A48" s="52">
        <v>6810</v>
      </c>
      <c r="B48" s="3" t="s">
        <v>100</v>
      </c>
      <c r="C48" s="54">
        <f>+Hovedlag!C48+Trial!C48+Treningslokale!C48+Fotball!C48+'Friidrett - Ski'!C48+Svømming!C48</f>
        <v>1113.75</v>
      </c>
      <c r="D48" s="54">
        <f>+Hovedlag!D48+Trial!D48+Treningslokale!D48+Fotball!D48+'Friidrett - Ski'!D48+Svømming!D48</f>
        <v>0</v>
      </c>
      <c r="E48" s="54"/>
    </row>
    <row r="49" spans="1:5" x14ac:dyDescent="0.3">
      <c r="A49" s="52">
        <v>6860</v>
      </c>
      <c r="B49" s="49" t="s">
        <v>57</v>
      </c>
      <c r="C49" s="54">
        <f>+Hovedlag!C49+Trial!C49+Treningslokale!C49+Fotball!C49+'Friidrett - Ski'!C49+Svømming!C49</f>
        <v>13544.7</v>
      </c>
      <c r="D49" s="54">
        <f>+Hovedlag!D49+Trial!D49+Treningslokale!D49+Fotball!D49+'Friidrett - Ski'!D49+Svømming!D49</f>
        <v>31435.5</v>
      </c>
      <c r="E49" s="54"/>
    </row>
    <row r="50" spans="1:5" x14ac:dyDescent="0.3">
      <c r="A50" s="52">
        <v>6861</v>
      </c>
      <c r="B50" s="49" t="s">
        <v>58</v>
      </c>
      <c r="C50" s="54">
        <f>+Hovedlag!C50+Trial!C50+Treningslokale!C50+Fotball!C50+'Friidrett - Ski'!C50+Svømming!C50</f>
        <v>0</v>
      </c>
      <c r="D50" s="54">
        <f>+Hovedlag!D50+Trial!D50+Treningslokale!D50+Fotball!D50+'Friidrett - Ski'!D50+Svømming!D50</f>
        <v>0</v>
      </c>
      <c r="E50" s="54"/>
    </row>
    <row r="51" spans="1:5" ht="14.25" customHeight="1" x14ac:dyDescent="0.3">
      <c r="A51" s="52">
        <v>6862</v>
      </c>
      <c r="B51" s="49" t="s">
        <v>46</v>
      </c>
      <c r="C51" s="54">
        <f>+Hovedlag!C51+Trial!C51+Treningslokale!C51+Fotball!C51+'Friidrett - Ski'!C51+Svømming!C51</f>
        <v>0</v>
      </c>
      <c r="D51" s="54">
        <f>+Hovedlag!D51+Trial!D51+Treningslokale!D51+Fotball!D51+'Friidrett - Ski'!D51+Svømming!D51</f>
        <v>0</v>
      </c>
      <c r="E51" s="54"/>
    </row>
    <row r="52" spans="1:5" ht="14.25" customHeight="1" x14ac:dyDescent="0.3">
      <c r="A52" s="52">
        <v>6900</v>
      </c>
      <c r="B52" s="49" t="s">
        <v>59</v>
      </c>
      <c r="C52" s="54">
        <f>+Hovedlag!C52+Trial!C52+Treningslokale!C52+Fotball!C52+'Friidrett - Ski'!C52+Svømming!C52</f>
        <v>8905.75</v>
      </c>
      <c r="D52" s="54">
        <f>+Hovedlag!D52+Trial!D52+Treningslokale!D52+Fotball!D52+'Friidrett - Ski'!D52+Svømming!D52</f>
        <v>3328.8</v>
      </c>
      <c r="E52" s="54"/>
    </row>
    <row r="53" spans="1:5" x14ac:dyDescent="0.3">
      <c r="A53" s="52">
        <v>6940</v>
      </c>
      <c r="B53" s="52" t="s">
        <v>60</v>
      </c>
      <c r="C53" s="54">
        <f>+Hovedlag!C53+Trial!C53+Treningslokale!C53+Fotball!C53+'Friidrett - Ski'!C53+Svømming!C53</f>
        <v>275</v>
      </c>
      <c r="D53" s="54">
        <f>+Hovedlag!D53+Trial!D53+Treningslokale!D53+Fotball!D53+'Friidrett - Ski'!D53+Svømming!D53</f>
        <v>0</v>
      </c>
      <c r="E53" s="57"/>
    </row>
    <row r="54" spans="1:5" x14ac:dyDescent="0.3">
      <c r="A54" s="52">
        <v>7000</v>
      </c>
      <c r="B54" s="52" t="s">
        <v>61</v>
      </c>
      <c r="C54" s="54">
        <f>+Hovedlag!C54+Trial!C54+Treningslokale!C54+Fotball!C54+'Friidrett - Ski'!C54+Svømming!C54</f>
        <v>730</v>
      </c>
      <c r="D54" s="54">
        <f>+Hovedlag!D54+Trial!D54+Treningslokale!D54+Fotball!D54+'Friidrett - Ski'!D54+Svømming!D54</f>
        <v>0</v>
      </c>
      <c r="E54" s="57"/>
    </row>
    <row r="55" spans="1:5" ht="12.75" customHeight="1" x14ac:dyDescent="0.3">
      <c r="A55" s="52">
        <v>7320</v>
      </c>
      <c r="B55" s="52" t="s">
        <v>62</v>
      </c>
      <c r="C55" s="54">
        <f>+Hovedlag!C55+Trial!C55+Treningslokale!C55+Fotball!C55+'Friidrett - Ski'!C55+Svømming!C55</f>
        <v>625</v>
      </c>
      <c r="D55" s="54">
        <f>+Hovedlag!D55+Trial!D55+Treningslokale!D55+Fotball!D55+'Friidrett - Ski'!D55+Svømming!D55</f>
        <v>0</v>
      </c>
      <c r="E55" s="57"/>
    </row>
    <row r="56" spans="1:5" ht="12.75" customHeight="1" x14ac:dyDescent="0.3">
      <c r="A56" s="52">
        <v>7400</v>
      </c>
      <c r="B56" s="52" t="s">
        <v>64</v>
      </c>
      <c r="C56" s="54">
        <f>+Hovedlag!C56+Trial!C56+Treningslokale!C56+Fotball!C56+'Friidrett - Ski'!C56+Svømming!C56</f>
        <v>11800</v>
      </c>
      <c r="D56" s="54">
        <f>+Hovedlag!D56+Trial!D56+Treningslokale!D56+Fotball!D56+'Friidrett - Ski'!D56+Svømming!D56</f>
        <v>7300</v>
      </c>
      <c r="E56" s="57"/>
    </row>
    <row r="57" spans="1:5" x14ac:dyDescent="0.3">
      <c r="A57" s="52">
        <v>7410</v>
      </c>
      <c r="B57" s="49" t="s">
        <v>63</v>
      </c>
      <c r="C57" s="54">
        <f>+Hovedlag!C57+Trial!C57+Treningslokale!C57+Fotball!C57+'Friidrett - Ski'!C57+Svømming!C57</f>
        <v>14394</v>
      </c>
      <c r="D57" s="54">
        <f>+Hovedlag!D57+Trial!D57+Treningslokale!D57+Fotball!D57+'Friidrett - Ski'!D57+Svømming!D57</f>
        <v>8571.5</v>
      </c>
      <c r="E57" s="54"/>
    </row>
    <row r="58" spans="1:5" x14ac:dyDescent="0.3">
      <c r="A58" s="52">
        <v>7420</v>
      </c>
      <c r="B58" s="49" t="s">
        <v>65</v>
      </c>
      <c r="C58" s="54">
        <f>+Hovedlag!C58+Trial!C58+Treningslokale!C58+Fotball!C58+'Friidrett - Ski'!C58+Svømming!C58</f>
        <v>23402.760000000002</v>
      </c>
      <c r="D58" s="54">
        <f>+Hovedlag!D58+Trial!D58+Treningslokale!D58+Fotball!D58+'Friidrett - Ski'!D58+Svømming!D58</f>
        <v>14706.31</v>
      </c>
      <c r="E58" s="54"/>
    </row>
    <row r="59" spans="1:5" x14ac:dyDescent="0.3">
      <c r="A59" s="52">
        <v>7480</v>
      </c>
      <c r="B59" s="49" t="s">
        <v>66</v>
      </c>
      <c r="C59" s="54">
        <f>+Hovedlag!C59+Trial!C59+Treningslokale!C59+Fotball!C59+'Friidrett - Ski'!C59+Svømming!C59</f>
        <v>30000</v>
      </c>
      <c r="D59" s="54">
        <f>+Hovedlag!D59+Trial!D59+Treningslokale!D59+Fotball!D59+'Friidrett - Ski'!D59+Svømming!D59</f>
        <v>30000</v>
      </c>
      <c r="E59" s="54"/>
    </row>
    <row r="60" spans="1:5" x14ac:dyDescent="0.3">
      <c r="A60" s="52">
        <v>7500</v>
      </c>
      <c r="B60" s="49" t="s">
        <v>22</v>
      </c>
      <c r="C60" s="54">
        <f>+Hovedlag!C60+Trial!C60+Treningslokale!C60+Fotball!C60+'Friidrett - Ski'!C60+Svømming!C60</f>
        <v>13842</v>
      </c>
      <c r="D60" s="54">
        <f>+Hovedlag!D60+Trial!D60+Treningslokale!D60+Fotball!D60+'Friidrett - Ski'!D60+Svømming!D60</f>
        <v>12140</v>
      </c>
      <c r="E60" s="54"/>
    </row>
    <row r="61" spans="1:5" x14ac:dyDescent="0.3">
      <c r="A61" s="52">
        <v>7712</v>
      </c>
      <c r="B61" s="3" t="s">
        <v>90</v>
      </c>
      <c r="C61" s="54">
        <f>+Hovedlag!C61+Trial!C61+Treningslokale!C61+Fotball!C61+'Friidrett - Ski'!C61+Svømming!C61</f>
        <v>0</v>
      </c>
      <c r="D61" s="54">
        <f>+Hovedlag!D61+Trial!D61+Treningslokale!D61+Fotball!D61+'Friidrett - Ski'!D61+Svømming!D61</f>
        <v>1600</v>
      </c>
      <c r="E61" s="54"/>
    </row>
    <row r="62" spans="1:5" x14ac:dyDescent="0.3">
      <c r="A62" s="52">
        <v>7770</v>
      </c>
      <c r="B62" s="52" t="s">
        <v>67</v>
      </c>
      <c r="C62" s="54">
        <f>+Hovedlag!C62+Trial!C62+Treningslokale!C62+Fotball!C62+'Friidrett - Ski'!C62+Svømming!C62</f>
        <v>105.25</v>
      </c>
      <c r="D62" s="54">
        <f>+Hovedlag!D62+Trial!D62+Treningslokale!D62+Fotball!D62+'Friidrett - Ski'!D62+Svømming!D62</f>
        <v>188.25</v>
      </c>
    </row>
    <row r="63" spans="1:5" x14ac:dyDescent="0.3">
      <c r="A63" s="52">
        <v>7790</v>
      </c>
      <c r="B63" s="52" t="s">
        <v>68</v>
      </c>
      <c r="C63" s="54">
        <f>+Hovedlag!C63+Trial!C63+Treningslokale!C63+Fotball!C63+'Friidrett - Ski'!C63+Svømming!C63</f>
        <v>10663.3</v>
      </c>
      <c r="D63" s="54">
        <f>+Hovedlag!D63+Trial!D63+Treningslokale!D63+Fotball!D63+'Friidrett - Ski'!D63+Svømming!D63</f>
        <v>17390.07</v>
      </c>
    </row>
    <row r="64" spans="1:5" x14ac:dyDescent="0.3">
      <c r="A64" s="52"/>
      <c r="B64" s="52"/>
      <c r="D64" s="54">
        <f>+Hovedlag!D64+Trial!D64+Treningslokale!D64+Fotball!D64+'Friidrett - Ski'!D64+Svømming!D64</f>
        <v>0</v>
      </c>
    </row>
    <row r="65" spans="1:4" x14ac:dyDescent="0.3">
      <c r="A65" s="52"/>
      <c r="B65" s="59" t="s">
        <v>7</v>
      </c>
      <c r="C65" s="103">
        <f>+Hovedlag!C65+Trial!C65+Treningslokale!C65+Fotball!C65+'Friidrett - Ski'!C65+Svømming!C65</f>
        <v>807439.42</v>
      </c>
      <c r="D65" s="67">
        <f>+Hovedlag!D65+Trial!D65+Treningslokale!D65+Fotball!D65+'Friidrett - Ski'!D65+Svømming!D65</f>
        <v>658715.61</v>
      </c>
    </row>
    <row r="66" spans="1:4" x14ac:dyDescent="0.3">
      <c r="A66" s="52"/>
      <c r="B66" s="59"/>
      <c r="C66" s="82"/>
      <c r="D66" s="58"/>
    </row>
    <row r="67" spans="1:4" x14ac:dyDescent="0.3">
      <c r="A67" s="51"/>
      <c r="B67" s="51"/>
      <c r="C67" s="80"/>
      <c r="D67" s="54"/>
    </row>
    <row r="68" spans="1:4" x14ac:dyDescent="0.3">
      <c r="A68" s="85" t="s">
        <v>8</v>
      </c>
      <c r="B68" s="85"/>
      <c r="C68" s="104">
        <f>+C28-C65+0.4</f>
        <v>-213602.36000000002</v>
      </c>
      <c r="D68" s="56">
        <f>+D28-D65</f>
        <v>-153973.83000000002</v>
      </c>
    </row>
    <row r="69" spans="1:4" x14ac:dyDescent="0.3">
      <c r="A69" s="51"/>
      <c r="B69" s="51"/>
      <c r="C69" s="80"/>
      <c r="D69" s="54"/>
    </row>
    <row r="70" spans="1:4" x14ac:dyDescent="0.3">
      <c r="A70" s="51"/>
      <c r="B70" s="51" t="s">
        <v>9</v>
      </c>
      <c r="C70" s="80"/>
      <c r="D70" s="54"/>
    </row>
    <row r="71" spans="1:4" x14ac:dyDescent="0.3">
      <c r="A71" s="51"/>
      <c r="B71" s="51"/>
      <c r="C71" s="80"/>
      <c r="D71" s="54"/>
    </row>
    <row r="72" spans="1:4" x14ac:dyDescent="0.3">
      <c r="A72" s="52">
        <v>8040</v>
      </c>
      <c r="B72" s="49" t="s">
        <v>10</v>
      </c>
      <c r="C72" s="54">
        <f>+Hovedlag!C72+Trial!C72+Treningslokale!C72+Fotball!C72+'Friidrett - Ski'!C72+Svømming!C72</f>
        <v>2013</v>
      </c>
      <c r="D72" s="54">
        <f>+Hovedlag!D72+Trial!D72+Treningslokale!D72+Fotball!D72+'Friidrett - Ski'!D72+Svømming!D72</f>
        <v>827.79000000000008</v>
      </c>
    </row>
    <row r="73" spans="1:4" x14ac:dyDescent="0.3">
      <c r="A73" s="52"/>
      <c r="B73" s="52"/>
      <c r="C73" s="53"/>
      <c r="D73" s="54"/>
    </row>
    <row r="74" spans="1:4" x14ac:dyDescent="0.3">
      <c r="A74" s="52"/>
      <c r="B74" s="59" t="s">
        <v>11</v>
      </c>
      <c r="C74" s="56">
        <f t="shared" ref="C74:D74" si="0">SUM(C72:C73)</f>
        <v>2013</v>
      </c>
      <c r="D74" s="56">
        <f t="shared" si="0"/>
        <v>827.79000000000008</v>
      </c>
    </row>
    <row r="75" spans="1:4" x14ac:dyDescent="0.3">
      <c r="A75" s="52"/>
      <c r="B75" s="52"/>
      <c r="C75" s="53"/>
      <c r="D75" s="54"/>
    </row>
    <row r="76" spans="1:4" x14ac:dyDescent="0.3">
      <c r="A76" s="52">
        <v>8150</v>
      </c>
      <c r="B76" s="38" t="s">
        <v>79</v>
      </c>
      <c r="C76" s="54">
        <f>+Hovedlag!C76+Trial!C76+Treningslokale!C76+Fotball!C76+'Friidrett - Ski'!C76+Svømming!C76</f>
        <v>0</v>
      </c>
      <c r="D76" s="54">
        <f>+Hovedlag!D76+Trial!D76+Treningslokale!D76+Fotball!D76+'Friidrett - Ski'!D76+Svømming!D76</f>
        <v>0</v>
      </c>
    </row>
    <row r="77" spans="1:4" x14ac:dyDescent="0.3">
      <c r="A77" s="52">
        <v>8155</v>
      </c>
      <c r="B77" s="52" t="s">
        <v>12</v>
      </c>
      <c r="C77" s="54">
        <f>+Hovedlag!C77+Trial!C77+Treningslokale!C77+Fotball!C77+'Friidrett - Ski'!C77+Svømming!C77</f>
        <v>105.62</v>
      </c>
      <c r="D77" s="54">
        <f>+Hovedlag!D77+Trial!D77+Treningslokale!D77+Fotball!D77+'Friidrett - Ski'!D77+Svømming!D77</f>
        <v>353.83</v>
      </c>
    </row>
    <row r="78" spans="1:4" x14ac:dyDescent="0.3">
      <c r="A78" s="52"/>
      <c r="B78" s="52"/>
      <c r="C78" s="53"/>
      <c r="D78" s="54"/>
    </row>
    <row r="79" spans="1:4" x14ac:dyDescent="0.3">
      <c r="A79" s="52"/>
      <c r="B79" s="55" t="s">
        <v>13</v>
      </c>
      <c r="C79" s="56">
        <f>SUM(C76:C78)</f>
        <v>105.62</v>
      </c>
      <c r="D79" s="56">
        <f>SUM(D76:D78)</f>
        <v>353.83</v>
      </c>
    </row>
    <row r="80" spans="1:4" x14ac:dyDescent="0.3">
      <c r="A80" s="52"/>
      <c r="B80" s="52"/>
      <c r="C80" s="53"/>
      <c r="D80" s="54"/>
    </row>
    <row r="81" spans="1:5" x14ac:dyDescent="0.3">
      <c r="A81" s="51"/>
      <c r="B81" s="51"/>
      <c r="C81" s="80"/>
      <c r="D81" s="54"/>
    </row>
    <row r="82" spans="1:5" x14ac:dyDescent="0.3">
      <c r="A82" s="52"/>
      <c r="B82" s="52"/>
      <c r="C82" s="53"/>
      <c r="D82" s="54"/>
    </row>
    <row r="83" spans="1:5" x14ac:dyDescent="0.3">
      <c r="A83" s="85" t="s">
        <v>14</v>
      </c>
      <c r="B83" s="85"/>
      <c r="C83" s="56">
        <f>+C68+C74-C79</f>
        <v>-211694.98</v>
      </c>
      <c r="D83" s="56">
        <f>+D68+D74-D79</f>
        <v>-153499.87</v>
      </c>
    </row>
    <row r="84" spans="1:5" x14ac:dyDescent="0.3">
      <c r="D84" s="54"/>
    </row>
    <row r="85" spans="1:5" x14ac:dyDescent="0.3">
      <c r="D85" s="54"/>
    </row>
    <row r="86" spans="1:5" x14ac:dyDescent="0.3">
      <c r="D86" s="54"/>
      <c r="E86" s="54"/>
    </row>
  </sheetData>
  <mergeCells count="7">
    <mergeCell ref="D7:D8"/>
    <mergeCell ref="C7:C8"/>
    <mergeCell ref="A68:B68"/>
    <mergeCell ref="A83:B83"/>
    <mergeCell ref="A5:B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F47"/>
  <sheetViews>
    <sheetView topLeftCell="A36" workbookViewId="0">
      <selection activeCell="A47" sqref="A47"/>
    </sheetView>
  </sheetViews>
  <sheetFormatPr baseColWidth="10" defaultRowHeight="14.5" x14ac:dyDescent="0.35"/>
  <cols>
    <col min="6" max="6" width="12.1796875" style="28" bestFit="1" customWidth="1"/>
  </cols>
  <sheetData>
    <row r="3" spans="3:6" ht="23.5" x14ac:dyDescent="0.55000000000000004">
      <c r="C3" s="27" t="s">
        <v>97</v>
      </c>
    </row>
    <row r="4" spans="3:6" x14ac:dyDescent="0.35">
      <c r="C4" s="29"/>
    </row>
    <row r="8" spans="3:6" x14ac:dyDescent="0.35">
      <c r="C8" t="s">
        <v>24</v>
      </c>
      <c r="F8" s="30">
        <v>34024.559999999998</v>
      </c>
    </row>
    <row r="9" spans="3:6" x14ac:dyDescent="0.35">
      <c r="F9" s="30"/>
    </row>
    <row r="10" spans="3:6" x14ac:dyDescent="0.35">
      <c r="F10" s="30"/>
    </row>
    <row r="11" spans="3:6" x14ac:dyDescent="0.35">
      <c r="F11" s="30"/>
    </row>
    <row r="12" spans="3:6" x14ac:dyDescent="0.35">
      <c r="F12" s="30"/>
    </row>
    <row r="13" spans="3:6" x14ac:dyDescent="0.35">
      <c r="F13" s="30"/>
    </row>
    <row r="14" spans="3:6" x14ac:dyDescent="0.35">
      <c r="F14" s="30"/>
    </row>
    <row r="15" spans="3:6" x14ac:dyDescent="0.35">
      <c r="C15" s="31" t="s">
        <v>25</v>
      </c>
      <c r="F15" s="30"/>
    </row>
    <row r="16" spans="3:6" x14ac:dyDescent="0.35">
      <c r="F16" s="30"/>
    </row>
    <row r="17" spans="2:6" x14ac:dyDescent="0.35">
      <c r="B17" s="32"/>
      <c r="C17" s="32"/>
      <c r="E17" s="33"/>
      <c r="F17" s="34"/>
    </row>
    <row r="18" spans="2:6" x14ac:dyDescent="0.35">
      <c r="F18" s="30">
        <f>SUM(F17:F17)</f>
        <v>0</v>
      </c>
    </row>
    <row r="19" spans="2:6" x14ac:dyDescent="0.35">
      <c r="F19" s="30"/>
    </row>
    <row r="20" spans="2:6" x14ac:dyDescent="0.35">
      <c r="F20" s="30"/>
    </row>
    <row r="21" spans="2:6" x14ac:dyDescent="0.35">
      <c r="F21" s="30"/>
    </row>
    <row r="22" spans="2:6" x14ac:dyDescent="0.35">
      <c r="F22" s="30"/>
    </row>
    <row r="23" spans="2:6" x14ac:dyDescent="0.35">
      <c r="F23" s="30"/>
    </row>
    <row r="24" spans="2:6" x14ac:dyDescent="0.35">
      <c r="F24" s="30"/>
    </row>
    <row r="25" spans="2:6" x14ac:dyDescent="0.35">
      <c r="C25" s="31" t="s">
        <v>26</v>
      </c>
      <c r="F25" s="30"/>
    </row>
    <row r="26" spans="2:6" x14ac:dyDescent="0.35">
      <c r="C26" s="31"/>
      <c r="F26" s="30"/>
    </row>
    <row r="27" spans="2:6" x14ac:dyDescent="0.35">
      <c r="C27" s="32"/>
      <c r="F27" s="30"/>
    </row>
    <row r="28" spans="2:6" x14ac:dyDescent="0.35">
      <c r="C28" s="32"/>
      <c r="F28" s="34"/>
    </row>
    <row r="29" spans="2:6" x14ac:dyDescent="0.35">
      <c r="F29" s="30">
        <f>SUM(F27:F28)</f>
        <v>0</v>
      </c>
    </row>
    <row r="30" spans="2:6" x14ac:dyDescent="0.35">
      <c r="F30" s="30"/>
    </row>
    <row r="31" spans="2:6" x14ac:dyDescent="0.35">
      <c r="F31" s="30"/>
    </row>
    <row r="32" spans="2:6" x14ac:dyDescent="0.35">
      <c r="F32" s="30"/>
    </row>
    <row r="33" spans="1:6" x14ac:dyDescent="0.35">
      <c r="F33" s="30"/>
    </row>
    <row r="34" spans="1:6" x14ac:dyDescent="0.35">
      <c r="F34" s="30"/>
    </row>
    <row r="35" spans="1:6" x14ac:dyDescent="0.35">
      <c r="F35" s="30"/>
    </row>
    <row r="36" spans="1:6" x14ac:dyDescent="0.35">
      <c r="F36" s="30"/>
    </row>
    <row r="37" spans="1:6" x14ac:dyDescent="0.35">
      <c r="F37" s="30"/>
    </row>
    <row r="38" spans="1:6" ht="15" thickBot="1" x14ac:dyDescent="0.4">
      <c r="C38" t="s">
        <v>27</v>
      </c>
      <c r="F38" s="35">
        <v>-34024.559999999998</v>
      </c>
    </row>
    <row r="39" spans="1:6" ht="15" thickTop="1" x14ac:dyDescent="0.35">
      <c r="F39" s="30"/>
    </row>
    <row r="40" spans="1:6" x14ac:dyDescent="0.35">
      <c r="F40" s="30"/>
    </row>
    <row r="41" spans="1:6" x14ac:dyDescent="0.35">
      <c r="F41" s="30"/>
    </row>
    <row r="42" spans="1:6" x14ac:dyDescent="0.35">
      <c r="F42" s="30"/>
    </row>
    <row r="43" spans="1:6" x14ac:dyDescent="0.35">
      <c r="E43" t="s">
        <v>28</v>
      </c>
      <c r="F43" s="30">
        <f>+F8+F18+F29+F38</f>
        <v>0</v>
      </c>
    </row>
    <row r="46" spans="1:6" x14ac:dyDescent="0.35">
      <c r="A46" s="36">
        <v>45335</v>
      </c>
    </row>
    <row r="47" spans="1:6" x14ac:dyDescent="0.35">
      <c r="A47" t="s">
        <v>33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F47"/>
  <sheetViews>
    <sheetView workbookViewId="0">
      <selection activeCell="F39" sqref="F39"/>
    </sheetView>
  </sheetViews>
  <sheetFormatPr baseColWidth="10" defaultRowHeight="14.5" x14ac:dyDescent="0.35"/>
  <cols>
    <col min="6" max="6" width="12.1796875" style="28" bestFit="1" customWidth="1"/>
  </cols>
  <sheetData>
    <row r="3" spans="3:6" ht="23.5" x14ac:dyDescent="0.55000000000000004">
      <c r="C3" s="27" t="s">
        <v>97</v>
      </c>
    </row>
    <row r="4" spans="3:6" x14ac:dyDescent="0.35">
      <c r="C4" s="29"/>
    </row>
    <row r="8" spans="3:6" x14ac:dyDescent="0.35">
      <c r="C8" t="s">
        <v>24</v>
      </c>
      <c r="F8" s="30">
        <v>61158.68</v>
      </c>
    </row>
    <row r="9" spans="3:6" x14ac:dyDescent="0.35">
      <c r="F9" s="30"/>
    </row>
    <row r="10" spans="3:6" x14ac:dyDescent="0.35">
      <c r="F10" s="30"/>
    </row>
    <row r="11" spans="3:6" x14ac:dyDescent="0.35">
      <c r="F11" s="30"/>
    </row>
    <row r="12" spans="3:6" x14ac:dyDescent="0.35">
      <c r="F12" s="30"/>
    </row>
    <row r="13" spans="3:6" x14ac:dyDescent="0.35">
      <c r="F13" s="30"/>
    </row>
    <row r="14" spans="3:6" x14ac:dyDescent="0.35">
      <c r="F14" s="30"/>
    </row>
    <row r="15" spans="3:6" x14ac:dyDescent="0.35">
      <c r="C15" s="31" t="s">
        <v>25</v>
      </c>
      <c r="F15" s="30"/>
    </row>
    <row r="16" spans="3:6" x14ac:dyDescent="0.35">
      <c r="F16" s="30"/>
    </row>
    <row r="17" spans="2:6" x14ac:dyDescent="0.35">
      <c r="B17" s="32"/>
      <c r="C17" s="32"/>
      <c r="E17" s="33"/>
      <c r="F17" s="34"/>
    </row>
    <row r="18" spans="2:6" x14ac:dyDescent="0.35">
      <c r="F18" s="30">
        <f>SUM(F17:F17)</f>
        <v>0</v>
      </c>
    </row>
    <row r="19" spans="2:6" x14ac:dyDescent="0.35">
      <c r="F19" s="30"/>
    </row>
    <row r="20" spans="2:6" x14ac:dyDescent="0.35">
      <c r="F20" s="30"/>
    </row>
    <row r="21" spans="2:6" x14ac:dyDescent="0.35">
      <c r="F21" s="30"/>
    </row>
    <row r="22" spans="2:6" x14ac:dyDescent="0.35">
      <c r="F22" s="30"/>
    </row>
    <row r="23" spans="2:6" x14ac:dyDescent="0.35">
      <c r="F23" s="30"/>
    </row>
    <row r="24" spans="2:6" x14ac:dyDescent="0.35">
      <c r="F24" s="30"/>
    </row>
    <row r="25" spans="2:6" x14ac:dyDescent="0.35">
      <c r="C25" s="31" t="s">
        <v>26</v>
      </c>
      <c r="F25" s="30"/>
    </row>
    <row r="26" spans="2:6" x14ac:dyDescent="0.35">
      <c r="C26" s="31"/>
      <c r="F26" s="30"/>
    </row>
    <row r="27" spans="2:6" x14ac:dyDescent="0.35">
      <c r="C27" s="32"/>
      <c r="F27" s="30"/>
    </row>
    <row r="28" spans="2:6" x14ac:dyDescent="0.35">
      <c r="C28" s="32"/>
      <c r="F28" s="34"/>
    </row>
    <row r="29" spans="2:6" x14ac:dyDescent="0.35">
      <c r="F29" s="30">
        <f>SUM(F27:F28)</f>
        <v>0</v>
      </c>
    </row>
    <row r="30" spans="2:6" x14ac:dyDescent="0.35">
      <c r="F30" s="30"/>
    </row>
    <row r="31" spans="2:6" x14ac:dyDescent="0.35">
      <c r="F31" s="30"/>
    </row>
    <row r="32" spans="2:6" x14ac:dyDescent="0.35">
      <c r="F32" s="30"/>
    </row>
    <row r="33" spans="1:6" x14ac:dyDescent="0.35">
      <c r="F33" s="30"/>
    </row>
    <row r="34" spans="1:6" x14ac:dyDescent="0.35">
      <c r="F34" s="30"/>
    </row>
    <row r="35" spans="1:6" x14ac:dyDescent="0.35">
      <c r="F35" s="30"/>
    </row>
    <row r="36" spans="1:6" x14ac:dyDescent="0.35">
      <c r="F36" s="30"/>
    </row>
    <row r="37" spans="1:6" x14ac:dyDescent="0.35">
      <c r="F37" s="30"/>
    </row>
    <row r="38" spans="1:6" ht="15" thickBot="1" x14ac:dyDescent="0.4">
      <c r="C38" t="s">
        <v>27</v>
      </c>
      <c r="F38" s="35">
        <v>-61158.68</v>
      </c>
    </row>
    <row r="39" spans="1:6" ht="15" thickTop="1" x14ac:dyDescent="0.35">
      <c r="F39" s="30"/>
    </row>
    <row r="40" spans="1:6" x14ac:dyDescent="0.35">
      <c r="F40" s="30"/>
    </row>
    <row r="41" spans="1:6" x14ac:dyDescent="0.35">
      <c r="F41" s="30"/>
    </row>
    <row r="42" spans="1:6" x14ac:dyDescent="0.35">
      <c r="F42" s="30"/>
    </row>
    <row r="43" spans="1:6" x14ac:dyDescent="0.35">
      <c r="E43" t="s">
        <v>28</v>
      </c>
      <c r="F43" s="30">
        <f>+F8+F18+F29+F38</f>
        <v>0</v>
      </c>
    </row>
    <row r="46" spans="1:6" x14ac:dyDescent="0.35">
      <c r="A46" s="36">
        <v>44957</v>
      </c>
    </row>
    <row r="47" spans="1:6" x14ac:dyDescent="0.35">
      <c r="A47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workbookViewId="0">
      <selection activeCell="H29" sqref="H29"/>
    </sheetView>
  </sheetViews>
  <sheetFormatPr baseColWidth="10" defaultColWidth="11.453125" defaultRowHeight="13" x14ac:dyDescent="0.3"/>
  <cols>
    <col min="1" max="1" width="9" style="3" customWidth="1"/>
    <col min="2" max="2" width="29" style="3" bestFit="1" customWidth="1"/>
    <col min="3" max="3" width="13.54296875" style="9" customWidth="1"/>
    <col min="4" max="4" width="14.1796875" style="9" customWidth="1"/>
    <col min="5" max="5" width="11.453125" style="3" hidden="1" customWidth="1"/>
    <col min="6" max="6" width="10.453125" style="3" customWidth="1"/>
    <col min="7" max="16384" width="11.453125" style="3"/>
  </cols>
  <sheetData>
    <row r="1" spans="1:5" ht="18.5" x14ac:dyDescent="0.45">
      <c r="A1" s="14" t="s">
        <v>96</v>
      </c>
      <c r="B1" s="15"/>
      <c r="D1" s="16" t="s">
        <v>15</v>
      </c>
      <c r="E1" s="17"/>
    </row>
    <row r="2" spans="1:5" x14ac:dyDescent="0.3">
      <c r="A2" s="18"/>
      <c r="B2" s="18"/>
      <c r="E2" s="18"/>
    </row>
    <row r="3" spans="1:5" ht="13.5" thickBot="1" x14ac:dyDescent="0.35">
      <c r="A3" s="19" t="s">
        <v>0</v>
      </c>
      <c r="B3" s="19" t="s">
        <v>1</v>
      </c>
      <c r="C3" s="83" t="s">
        <v>98</v>
      </c>
      <c r="D3" s="83" t="s">
        <v>101</v>
      </c>
      <c r="E3" s="20"/>
    </row>
    <row r="4" spans="1:5" x14ac:dyDescent="0.3">
      <c r="A4" s="21"/>
      <c r="B4" s="21"/>
      <c r="C4" s="12"/>
      <c r="D4" s="12"/>
      <c r="E4" s="22"/>
    </row>
    <row r="5" spans="1:5" x14ac:dyDescent="0.3">
      <c r="A5" s="87" t="s">
        <v>16</v>
      </c>
      <c r="B5" s="87"/>
      <c r="C5" s="23"/>
      <c r="D5" s="23"/>
      <c r="E5" s="24"/>
    </row>
    <row r="6" spans="1:5" x14ac:dyDescent="0.3">
      <c r="A6" s="21"/>
      <c r="B6" s="21" t="s">
        <v>81</v>
      </c>
      <c r="C6" s="12"/>
      <c r="D6" s="12"/>
      <c r="E6" s="22"/>
    </row>
    <row r="7" spans="1:5" x14ac:dyDescent="0.3">
      <c r="A7" s="21">
        <v>1120</v>
      </c>
      <c r="B7" s="21" t="s">
        <v>80</v>
      </c>
      <c r="C7" s="12">
        <v>182117.5</v>
      </c>
      <c r="D7" s="12">
        <v>208135</v>
      </c>
      <c r="E7" s="22"/>
    </row>
    <row r="8" spans="1:5" x14ac:dyDescent="0.3">
      <c r="A8" s="21"/>
      <c r="B8" s="21"/>
      <c r="C8" s="12"/>
      <c r="D8" s="12"/>
      <c r="E8" s="22"/>
    </row>
    <row r="9" spans="1:5" x14ac:dyDescent="0.3">
      <c r="A9" s="21"/>
      <c r="B9" s="21" t="s">
        <v>82</v>
      </c>
      <c r="C9" s="12"/>
      <c r="D9" s="12"/>
      <c r="E9" s="22"/>
    </row>
    <row r="10" spans="1:5" x14ac:dyDescent="0.3">
      <c r="A10" s="21">
        <v>1800</v>
      </c>
      <c r="B10" s="21" t="s">
        <v>71</v>
      </c>
      <c r="C10" s="12">
        <v>10000</v>
      </c>
      <c r="D10" s="12">
        <v>10000</v>
      </c>
      <c r="E10" s="22"/>
    </row>
    <row r="11" spans="1:5" x14ac:dyDescent="0.3">
      <c r="A11" s="21">
        <v>1920</v>
      </c>
      <c r="B11" s="21" t="s">
        <v>76</v>
      </c>
      <c r="C11" s="12">
        <v>267897.43</v>
      </c>
      <c r="D11" s="12">
        <v>498002</v>
      </c>
      <c r="E11" s="22"/>
    </row>
    <row r="12" spans="1:5" x14ac:dyDescent="0.3">
      <c r="A12" s="21">
        <v>1921</v>
      </c>
      <c r="B12" s="21" t="s">
        <v>72</v>
      </c>
      <c r="C12" s="12">
        <v>34024.559999999998</v>
      </c>
      <c r="D12" s="12">
        <v>52681</v>
      </c>
      <c r="E12" s="22"/>
    </row>
    <row r="13" spans="1:5" x14ac:dyDescent="0.3">
      <c r="A13" s="21">
        <v>1923</v>
      </c>
      <c r="B13" s="21" t="s">
        <v>83</v>
      </c>
      <c r="C13" s="12">
        <v>61158.68</v>
      </c>
      <c r="D13" s="12">
        <v>75</v>
      </c>
      <c r="E13" s="22"/>
    </row>
    <row r="14" spans="1:5" x14ac:dyDescent="0.3">
      <c r="A14" s="21"/>
      <c r="B14" s="21"/>
      <c r="C14" s="12"/>
      <c r="D14" s="12"/>
      <c r="E14" s="22"/>
    </row>
    <row r="15" spans="1:5" x14ac:dyDescent="0.3">
      <c r="A15" s="87" t="s">
        <v>23</v>
      </c>
      <c r="B15" s="87"/>
      <c r="C15" s="11">
        <f>SUM(C7:C13)</f>
        <v>555198.17000000004</v>
      </c>
      <c r="D15" s="11">
        <f>SUM(D7:D13)</f>
        <v>768893</v>
      </c>
      <c r="E15" s="22"/>
    </row>
    <row r="16" spans="1:5" x14ac:dyDescent="0.3">
      <c r="A16" s="26"/>
      <c r="B16" s="26"/>
      <c r="C16" s="11"/>
      <c r="D16" s="11"/>
      <c r="E16" s="22"/>
    </row>
    <row r="17" spans="1:9" x14ac:dyDescent="0.3">
      <c r="A17" s="21"/>
      <c r="B17" s="21"/>
      <c r="C17" s="12"/>
      <c r="D17" s="12"/>
      <c r="E17" s="22"/>
    </row>
    <row r="18" spans="1:9" x14ac:dyDescent="0.3">
      <c r="A18" s="87" t="s">
        <v>17</v>
      </c>
      <c r="B18" s="87"/>
      <c r="C18" s="23"/>
      <c r="D18" s="23"/>
      <c r="E18" s="22"/>
    </row>
    <row r="19" spans="1:9" x14ac:dyDescent="0.3">
      <c r="A19" s="21"/>
      <c r="B19" s="21"/>
      <c r="C19" s="12"/>
      <c r="D19" s="12"/>
      <c r="E19" s="22"/>
      <c r="H19" s="9"/>
    </row>
    <row r="20" spans="1:9" x14ac:dyDescent="0.3">
      <c r="A20" s="21"/>
      <c r="B20" s="21" t="s">
        <v>18</v>
      </c>
      <c r="C20" s="12"/>
      <c r="D20" s="12"/>
      <c r="E20" s="22"/>
    </row>
    <row r="21" spans="1:9" x14ac:dyDescent="0.3">
      <c r="A21" s="21"/>
      <c r="B21" s="21"/>
      <c r="C21" s="12"/>
      <c r="D21" s="12"/>
      <c r="E21" s="22"/>
    </row>
    <row r="22" spans="1:9" x14ac:dyDescent="0.3">
      <c r="A22" s="21">
        <v>2050</v>
      </c>
      <c r="B22" s="3" t="s">
        <v>19</v>
      </c>
      <c r="C22" s="9">
        <v>768893.15</v>
      </c>
      <c r="D22" s="9">
        <v>922393</v>
      </c>
      <c r="E22" s="9">
        <f t="shared" ref="E22" si="0">+F24</f>
        <v>0</v>
      </c>
    </row>
    <row r="23" spans="1:9" x14ac:dyDescent="0.3">
      <c r="A23" s="21"/>
      <c r="B23" s="21" t="s">
        <v>31</v>
      </c>
      <c r="C23" s="12">
        <v>-211694.98</v>
      </c>
      <c r="D23" s="12">
        <v>-153500</v>
      </c>
      <c r="E23" s="22"/>
      <c r="I23" s="9"/>
    </row>
    <row r="24" spans="1:9" x14ac:dyDescent="0.3">
      <c r="A24" s="21"/>
      <c r="B24" s="21" t="s">
        <v>20</v>
      </c>
      <c r="C24" s="25">
        <f>SUM(C22:C23)</f>
        <v>557198.17000000004</v>
      </c>
      <c r="D24" s="25">
        <f>SUM(D22:D23)</f>
        <v>768893</v>
      </c>
      <c r="E24" s="25">
        <f>SUM(E22:E23)</f>
        <v>0</v>
      </c>
      <c r="G24" s="9"/>
    </row>
    <row r="25" spans="1:9" x14ac:dyDescent="0.3">
      <c r="A25" s="21"/>
      <c r="B25" s="21"/>
      <c r="C25" s="12"/>
      <c r="D25" s="12"/>
      <c r="E25" s="22"/>
      <c r="F25" s="9"/>
    </row>
    <row r="26" spans="1:9" x14ac:dyDescent="0.3">
      <c r="A26" s="21">
        <v>2201</v>
      </c>
      <c r="B26" s="21" t="s">
        <v>84</v>
      </c>
      <c r="C26" s="12">
        <v>0</v>
      </c>
      <c r="D26" s="12">
        <v>0</v>
      </c>
    </row>
    <row r="27" spans="1:9" x14ac:dyDescent="0.3">
      <c r="A27" s="21"/>
      <c r="B27" s="21" t="s">
        <v>85</v>
      </c>
      <c r="C27" s="25">
        <f>SUM(C26)</f>
        <v>0</v>
      </c>
      <c r="D27" s="25">
        <f>SUM(D26)</f>
        <v>0</v>
      </c>
    </row>
    <row r="28" spans="1:9" x14ac:dyDescent="0.3">
      <c r="A28" s="21"/>
      <c r="B28" s="21"/>
      <c r="C28" s="25"/>
      <c r="D28" s="25"/>
    </row>
    <row r="29" spans="1:9" x14ac:dyDescent="0.3">
      <c r="A29" s="21">
        <v>2409</v>
      </c>
      <c r="B29" s="21" t="s">
        <v>91</v>
      </c>
      <c r="C29" s="12">
        <v>2000</v>
      </c>
      <c r="D29" s="12">
        <v>0</v>
      </c>
    </row>
    <row r="30" spans="1:9" x14ac:dyDescent="0.3">
      <c r="A30" s="21"/>
      <c r="B30" s="21" t="s">
        <v>92</v>
      </c>
      <c r="C30" s="25">
        <f>+C29+C27</f>
        <v>2000</v>
      </c>
      <c r="D30" s="25">
        <f>+D29+D27</f>
        <v>0</v>
      </c>
    </row>
    <row r="31" spans="1:9" x14ac:dyDescent="0.3">
      <c r="A31" s="21"/>
      <c r="B31" s="21"/>
      <c r="C31" s="12"/>
      <c r="D31" s="12"/>
      <c r="G31" s="9"/>
    </row>
    <row r="32" spans="1:9" x14ac:dyDescent="0.3">
      <c r="A32" s="87" t="s">
        <v>21</v>
      </c>
      <c r="B32" s="87"/>
      <c r="C32" s="11">
        <f>+C24-C30</f>
        <v>555198.17000000004</v>
      </c>
      <c r="D32" s="11">
        <f>+D24+D30</f>
        <v>768893</v>
      </c>
      <c r="F32" s="9"/>
      <c r="I32" s="9"/>
    </row>
  </sheetData>
  <mergeCells count="4">
    <mergeCell ref="A5:B5"/>
    <mergeCell ref="A15:B15"/>
    <mergeCell ref="A18:B18"/>
    <mergeCell ref="A32:B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4"/>
  <sheetViews>
    <sheetView workbookViewId="0">
      <selection activeCell="C10" sqref="C10:C83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44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96</v>
      </c>
      <c r="B1" s="39"/>
      <c r="C1" s="70" t="s">
        <v>69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71" t="s">
        <v>2</v>
      </c>
      <c r="D3" s="66" t="s">
        <v>73</v>
      </c>
      <c r="E3" s="42"/>
    </row>
    <row r="4" spans="1:6" x14ac:dyDescent="0.35">
      <c r="A4" s="7"/>
      <c r="B4" s="7"/>
      <c r="C4" s="72"/>
    </row>
    <row r="5" spans="1:6" ht="12.75" customHeight="1" x14ac:dyDescent="0.35">
      <c r="A5" s="90" t="s">
        <v>3</v>
      </c>
      <c r="B5" s="90"/>
      <c r="C5" s="73"/>
    </row>
    <row r="6" spans="1:6" x14ac:dyDescent="0.35">
      <c r="A6" s="38"/>
      <c r="B6" s="38"/>
      <c r="C6" s="46"/>
    </row>
    <row r="7" spans="1:6" x14ac:dyDescent="0.35">
      <c r="A7" s="91"/>
      <c r="B7" s="90" t="s">
        <v>32</v>
      </c>
      <c r="C7" s="98" t="s">
        <v>98</v>
      </c>
      <c r="D7" s="88">
        <v>2022</v>
      </c>
      <c r="E7" s="43"/>
    </row>
    <row r="8" spans="1:6" x14ac:dyDescent="0.35">
      <c r="A8" s="91"/>
      <c r="B8" s="90"/>
      <c r="C8" s="99"/>
      <c r="D8" s="88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63000</v>
      </c>
      <c r="D10" s="9">
        <v>38000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1532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293231</v>
      </c>
      <c r="D13" s="9">
        <v>224957</v>
      </c>
      <c r="E13" s="44"/>
    </row>
    <row r="14" spans="1:6" x14ac:dyDescent="0.35">
      <c r="A14" s="52">
        <v>3401</v>
      </c>
      <c r="B14" s="49" t="s">
        <v>4</v>
      </c>
      <c r="C14" s="9">
        <v>48474</v>
      </c>
      <c r="D14" s="9">
        <v>15011.68</v>
      </c>
      <c r="E14" s="44"/>
    </row>
    <row r="15" spans="1:6" x14ac:dyDescent="0.35">
      <c r="A15" s="52">
        <v>3420</v>
      </c>
      <c r="B15" s="49" t="s">
        <v>37</v>
      </c>
      <c r="C15" s="9">
        <v>50926.19</v>
      </c>
      <c r="D15" s="9">
        <v>44259.61</v>
      </c>
      <c r="E15" s="44"/>
      <c r="F15" s="61"/>
    </row>
    <row r="16" spans="1:6" x14ac:dyDescent="0.35">
      <c r="A16" s="52">
        <v>3421</v>
      </c>
      <c r="B16" s="3" t="s">
        <v>93</v>
      </c>
      <c r="C16" s="9">
        <v>705</v>
      </c>
      <c r="D16" s="9">
        <v>33144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45000</v>
      </c>
      <c r="D17" s="9">
        <v>35000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28250.77</v>
      </c>
      <c r="D19" s="9">
        <v>28639.93</v>
      </c>
      <c r="E19" s="44"/>
    </row>
    <row r="20" spans="1:5" x14ac:dyDescent="0.35">
      <c r="A20" s="52">
        <v>3940</v>
      </c>
      <c r="B20" s="3" t="s">
        <v>77</v>
      </c>
      <c r="C20" s="9">
        <v>1090.57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10000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1938.47</v>
      </c>
      <c r="D24" s="9">
        <v>4878.3900000000003</v>
      </c>
      <c r="E24" s="44"/>
    </row>
    <row r="25" spans="1:5" x14ac:dyDescent="0.35">
      <c r="A25" s="52">
        <v>3991</v>
      </c>
      <c r="B25" s="49" t="s">
        <v>45</v>
      </c>
      <c r="C25" s="9">
        <v>2589</v>
      </c>
      <c r="D25" s="9">
        <v>8591</v>
      </c>
      <c r="E25" s="44"/>
    </row>
    <row r="26" spans="1:5" x14ac:dyDescent="0.35">
      <c r="A26" s="52">
        <v>3992</v>
      </c>
      <c r="B26" s="49" t="s">
        <v>46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535204.99999999988</v>
      </c>
      <c r="D28" s="11">
        <f>SUM(D10:D27)</f>
        <v>444013.61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334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26017</v>
      </c>
      <c r="D34" s="9">
        <v>26017</v>
      </c>
      <c r="E34" s="44"/>
    </row>
    <row r="35" spans="1:5" x14ac:dyDescent="0.35">
      <c r="A35" s="52">
        <v>6300</v>
      </c>
      <c r="B35" s="49" t="s">
        <v>48</v>
      </c>
      <c r="C35" s="9">
        <v>4000</v>
      </c>
      <c r="D35" s="9">
        <v>2000</v>
      </c>
      <c r="E35" s="44"/>
    </row>
    <row r="36" spans="1:5" x14ac:dyDescent="0.35">
      <c r="A36" s="52">
        <v>6340</v>
      </c>
      <c r="B36" s="52" t="s">
        <v>49</v>
      </c>
      <c r="C36" s="9">
        <v>5872.05</v>
      </c>
      <c r="D36" s="9">
        <v>7544.33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38" t="s">
        <v>95</v>
      </c>
      <c r="C38" s="9">
        <v>595.79999999999995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22678.31</v>
      </c>
      <c r="D40" s="9">
        <v>45225.4</v>
      </c>
      <c r="E40" s="44"/>
    </row>
    <row r="41" spans="1:5" x14ac:dyDescent="0.35">
      <c r="A41" s="52">
        <v>6600</v>
      </c>
      <c r="B41" s="49" t="s">
        <v>53</v>
      </c>
      <c r="C41" s="46">
        <v>0</v>
      </c>
      <c r="D41" s="46">
        <v>0</v>
      </c>
      <c r="E41" s="44"/>
    </row>
    <row r="42" spans="1:5" x14ac:dyDescent="0.35">
      <c r="A42" s="52">
        <v>6601</v>
      </c>
      <c r="B42" s="49" t="s">
        <v>54</v>
      </c>
      <c r="C42" s="46">
        <v>29749.46</v>
      </c>
      <c r="D42" s="46">
        <v>216234.16</v>
      </c>
      <c r="E42" s="44"/>
    </row>
    <row r="43" spans="1:5" x14ac:dyDescent="0.35">
      <c r="A43" s="52">
        <v>6602</v>
      </c>
      <c r="B43" s="49" t="s">
        <v>55</v>
      </c>
      <c r="C43" s="46">
        <v>29459.41</v>
      </c>
      <c r="D43" s="46">
        <v>87242.81</v>
      </c>
      <c r="E43" s="44"/>
    </row>
    <row r="44" spans="1:5" x14ac:dyDescent="0.35">
      <c r="A44" s="52">
        <v>6620</v>
      </c>
      <c r="B44" s="49" t="s">
        <v>56</v>
      </c>
      <c r="C44" s="46">
        <v>520</v>
      </c>
      <c r="D44" s="46">
        <v>1694.7</v>
      </c>
      <c r="E44" s="44"/>
    </row>
    <row r="45" spans="1:5" x14ac:dyDescent="0.35">
      <c r="A45" s="52">
        <v>6621</v>
      </c>
      <c r="B45" s="3" t="s">
        <v>99</v>
      </c>
      <c r="C45" s="46">
        <v>361889.31</v>
      </c>
      <c r="D45" s="46">
        <v>0</v>
      </c>
      <c r="E45" s="44"/>
    </row>
    <row r="46" spans="1:5" x14ac:dyDescent="0.35">
      <c r="A46" s="52">
        <v>6720</v>
      </c>
      <c r="B46" s="3" t="s">
        <v>75</v>
      </c>
      <c r="C46" s="46">
        <v>3887</v>
      </c>
      <c r="D46" s="46">
        <v>7718.9</v>
      </c>
      <c r="E46" s="44"/>
    </row>
    <row r="47" spans="1:5" x14ac:dyDescent="0.35">
      <c r="A47" s="52">
        <v>6800</v>
      </c>
      <c r="B47" s="49" t="s">
        <v>30</v>
      </c>
      <c r="C47" s="46">
        <v>0</v>
      </c>
      <c r="D47" s="46">
        <v>0</v>
      </c>
      <c r="E47" s="44"/>
    </row>
    <row r="48" spans="1:5" x14ac:dyDescent="0.35">
      <c r="A48" s="52">
        <v>6810</v>
      </c>
      <c r="B48" s="3" t="s">
        <v>100</v>
      </c>
      <c r="C48" s="46">
        <v>1113.75</v>
      </c>
      <c r="D48" s="46">
        <v>0</v>
      </c>
      <c r="E48" s="44"/>
    </row>
    <row r="49" spans="1:5" x14ac:dyDescent="0.35">
      <c r="A49" s="52">
        <v>6860</v>
      </c>
      <c r="B49" s="49" t="s">
        <v>57</v>
      </c>
      <c r="C49" s="9">
        <v>10807.6</v>
      </c>
      <c r="D49" s="9">
        <v>21852.639999999999</v>
      </c>
      <c r="E49" s="44"/>
    </row>
    <row r="50" spans="1:5" x14ac:dyDescent="0.35">
      <c r="A50" s="52">
        <v>6861</v>
      </c>
      <c r="B50" s="49" t="s">
        <v>58</v>
      </c>
      <c r="C50" s="9">
        <v>0</v>
      </c>
      <c r="D50" s="9">
        <v>0</v>
      </c>
      <c r="E50" s="44"/>
    </row>
    <row r="51" spans="1:5" x14ac:dyDescent="0.35">
      <c r="A51" s="52">
        <v>6862</v>
      </c>
      <c r="B51" s="49" t="s">
        <v>46</v>
      </c>
      <c r="C51" s="9">
        <v>0</v>
      </c>
      <c r="D51" s="9">
        <v>0</v>
      </c>
      <c r="E51" s="44"/>
    </row>
    <row r="52" spans="1:5" x14ac:dyDescent="0.35">
      <c r="A52" s="52">
        <v>6900</v>
      </c>
      <c r="B52" s="49" t="s">
        <v>59</v>
      </c>
      <c r="C52" s="9">
        <v>8905.75</v>
      </c>
      <c r="D52" s="9">
        <v>3328.8</v>
      </c>
      <c r="E52" s="44"/>
    </row>
    <row r="53" spans="1:5" ht="15" customHeight="1" x14ac:dyDescent="0.35">
      <c r="A53" s="52">
        <v>6940</v>
      </c>
      <c r="B53" s="52" t="s">
        <v>60</v>
      </c>
      <c r="C53" s="9">
        <v>275</v>
      </c>
      <c r="D53" s="9">
        <v>0</v>
      </c>
      <c r="E53" s="44"/>
    </row>
    <row r="54" spans="1:5" x14ac:dyDescent="0.35">
      <c r="A54" s="52">
        <v>7000</v>
      </c>
      <c r="B54" s="52" t="s">
        <v>61</v>
      </c>
      <c r="C54" s="9">
        <v>0</v>
      </c>
      <c r="D54" s="9">
        <v>0</v>
      </c>
      <c r="E54" s="44"/>
    </row>
    <row r="55" spans="1:5" x14ac:dyDescent="0.35">
      <c r="A55" s="52">
        <v>7320</v>
      </c>
      <c r="B55" s="52" t="s">
        <v>62</v>
      </c>
      <c r="C55" s="9">
        <v>625</v>
      </c>
      <c r="D55" s="9">
        <v>0</v>
      </c>
      <c r="E55" s="44"/>
    </row>
    <row r="56" spans="1:5" ht="15" customHeight="1" x14ac:dyDescent="0.35">
      <c r="A56" s="52">
        <v>7400</v>
      </c>
      <c r="B56" s="52" t="s">
        <v>64</v>
      </c>
      <c r="C56" s="9">
        <v>0</v>
      </c>
      <c r="D56" s="9">
        <v>0</v>
      </c>
      <c r="E56" s="44"/>
    </row>
    <row r="57" spans="1:5" x14ac:dyDescent="0.35">
      <c r="A57" s="52">
        <v>7410</v>
      </c>
      <c r="B57" s="49" t="s">
        <v>63</v>
      </c>
      <c r="C57" s="9">
        <v>200</v>
      </c>
      <c r="D57" s="9">
        <v>1255</v>
      </c>
      <c r="E57" s="44"/>
    </row>
    <row r="58" spans="1:5" ht="14.25" customHeight="1" x14ac:dyDescent="0.35">
      <c r="A58" s="52">
        <v>7420</v>
      </c>
      <c r="B58" s="49" t="s">
        <v>65</v>
      </c>
      <c r="C58" s="9">
        <v>1455</v>
      </c>
      <c r="D58" s="9">
        <v>5700</v>
      </c>
      <c r="E58" s="44"/>
    </row>
    <row r="59" spans="1:5" ht="14.25" customHeight="1" x14ac:dyDescent="0.35">
      <c r="A59" s="52">
        <v>7480</v>
      </c>
      <c r="B59" s="49" t="s">
        <v>66</v>
      </c>
      <c r="C59" s="46">
        <v>30000</v>
      </c>
      <c r="D59" s="46">
        <v>30000</v>
      </c>
      <c r="E59" s="44"/>
    </row>
    <row r="60" spans="1:5" x14ac:dyDescent="0.35">
      <c r="A60" s="52">
        <v>7500</v>
      </c>
      <c r="B60" s="49" t="s">
        <v>22</v>
      </c>
      <c r="C60" s="46">
        <v>13842</v>
      </c>
      <c r="D60" s="46">
        <v>12140</v>
      </c>
      <c r="E60" s="44"/>
    </row>
    <row r="61" spans="1:5" x14ac:dyDescent="0.35">
      <c r="A61" s="52">
        <v>7712</v>
      </c>
      <c r="B61" s="49" t="s">
        <v>90</v>
      </c>
      <c r="C61" s="46">
        <v>0</v>
      </c>
      <c r="D61" s="46">
        <v>0</v>
      </c>
      <c r="E61" s="44"/>
    </row>
    <row r="62" spans="1:5" x14ac:dyDescent="0.35">
      <c r="A62" s="52">
        <v>7770</v>
      </c>
      <c r="B62" s="52" t="s">
        <v>67</v>
      </c>
      <c r="C62" s="46">
        <v>90</v>
      </c>
      <c r="D62" s="46">
        <v>152</v>
      </c>
      <c r="E62" s="44"/>
    </row>
    <row r="63" spans="1:5" x14ac:dyDescent="0.35">
      <c r="A63" s="52">
        <v>7790</v>
      </c>
      <c r="B63" s="52" t="s">
        <v>68</v>
      </c>
      <c r="C63" s="46">
        <v>10044.299999999999</v>
      </c>
      <c r="D63" s="46">
        <v>14992.37</v>
      </c>
      <c r="E63" s="44"/>
    </row>
    <row r="64" spans="1:5" x14ac:dyDescent="0.35">
      <c r="A64" s="38"/>
      <c r="B64" s="38"/>
      <c r="C64" s="46"/>
      <c r="D64" s="9"/>
      <c r="E64" s="44"/>
    </row>
    <row r="65" spans="1:5" x14ac:dyDescent="0.35">
      <c r="A65" s="38"/>
      <c r="B65" s="13" t="s">
        <v>7</v>
      </c>
      <c r="C65" s="11">
        <f>SUM(C32:C63)</f>
        <v>562360.74</v>
      </c>
      <c r="D65" s="11">
        <f>SUM(D32:D63)</f>
        <v>483098.11000000004</v>
      </c>
      <c r="E65" s="45"/>
    </row>
    <row r="66" spans="1:5" x14ac:dyDescent="0.35">
      <c r="A66" s="38"/>
      <c r="B66" s="13"/>
      <c r="C66" s="74"/>
      <c r="D66" s="9"/>
      <c r="E66" s="44"/>
    </row>
    <row r="67" spans="1:5" x14ac:dyDescent="0.35">
      <c r="A67" s="7"/>
      <c r="B67" s="7"/>
      <c r="C67" s="72"/>
      <c r="D67" s="9"/>
      <c r="E67" s="44"/>
    </row>
    <row r="68" spans="1:5" x14ac:dyDescent="0.35">
      <c r="A68" s="90" t="s">
        <v>8</v>
      </c>
      <c r="B68" s="90"/>
      <c r="C68" s="11">
        <f>+C28-C65</f>
        <v>-27155.740000000107</v>
      </c>
      <c r="D68" s="11">
        <f>+D28-D65</f>
        <v>-39084.500000000058</v>
      </c>
      <c r="E68" s="44"/>
    </row>
    <row r="69" spans="1:5" x14ac:dyDescent="0.35">
      <c r="A69" s="7"/>
      <c r="B69" s="7"/>
      <c r="C69" s="72"/>
      <c r="D69" s="10"/>
      <c r="E69" s="45"/>
    </row>
    <row r="70" spans="1:5" x14ac:dyDescent="0.35">
      <c r="A70" s="7"/>
      <c r="B70" s="7" t="s">
        <v>9</v>
      </c>
      <c r="C70" s="72"/>
    </row>
    <row r="71" spans="1:5" x14ac:dyDescent="0.35">
      <c r="A71" s="7"/>
      <c r="B71" s="7"/>
      <c r="C71" s="72"/>
    </row>
    <row r="72" spans="1:5" x14ac:dyDescent="0.35">
      <c r="A72" s="38">
        <v>8040</v>
      </c>
      <c r="B72" s="3" t="s">
        <v>10</v>
      </c>
      <c r="C72" s="9">
        <v>2013</v>
      </c>
      <c r="D72" s="18">
        <v>764.2</v>
      </c>
    </row>
    <row r="73" spans="1:5" x14ac:dyDescent="0.35">
      <c r="A73" s="38"/>
      <c r="B73" s="38"/>
      <c r="C73" s="46"/>
      <c r="D73" s="18"/>
    </row>
    <row r="74" spans="1:5" x14ac:dyDescent="0.35">
      <c r="A74" s="38"/>
      <c r="B74" s="13" t="s">
        <v>11</v>
      </c>
      <c r="C74" s="11">
        <f t="shared" ref="C74:D74" si="0">SUM(C72:C73)</f>
        <v>2013</v>
      </c>
      <c r="D74" s="11">
        <f t="shared" si="0"/>
        <v>764.2</v>
      </c>
    </row>
    <row r="75" spans="1:5" x14ac:dyDescent="0.35">
      <c r="A75" s="38"/>
      <c r="B75" s="38"/>
      <c r="C75" s="46"/>
      <c r="D75" s="18"/>
    </row>
    <row r="76" spans="1:5" x14ac:dyDescent="0.35">
      <c r="A76" s="38">
        <v>8150</v>
      </c>
      <c r="B76" s="38" t="s">
        <v>79</v>
      </c>
      <c r="C76" s="46">
        <v>0</v>
      </c>
      <c r="D76" s="18">
        <v>0</v>
      </c>
    </row>
    <row r="77" spans="1:5" x14ac:dyDescent="0.35">
      <c r="A77" s="38">
        <v>8155</v>
      </c>
      <c r="B77" s="38" t="s">
        <v>12</v>
      </c>
      <c r="C77" s="46">
        <v>105.62</v>
      </c>
      <c r="D77" s="18"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/>
      <c r="B79" s="37" t="s">
        <v>13</v>
      </c>
      <c r="C79" s="11">
        <f>SUM(C76:C78)</f>
        <v>105.62</v>
      </c>
      <c r="D79" s="11">
        <f>SUM(D76:D78)</f>
        <v>0</v>
      </c>
    </row>
    <row r="80" spans="1:5" x14ac:dyDescent="0.35">
      <c r="A80" s="38"/>
      <c r="B80" s="38"/>
      <c r="C80" s="46"/>
      <c r="D80" s="18"/>
    </row>
    <row r="81" spans="1:4" x14ac:dyDescent="0.35">
      <c r="A81" s="7"/>
      <c r="B81" s="7"/>
      <c r="C81" s="72"/>
      <c r="D81" s="18"/>
    </row>
    <row r="82" spans="1:4" x14ac:dyDescent="0.35">
      <c r="A82" s="38"/>
      <c r="B82" s="38"/>
      <c r="C82" s="46"/>
      <c r="D82" s="18"/>
    </row>
    <row r="83" spans="1:4" x14ac:dyDescent="0.35">
      <c r="A83" s="90" t="s">
        <v>14</v>
      </c>
      <c r="B83" s="90"/>
      <c r="C83" s="11">
        <f>+C68+C72-C79</f>
        <v>-25248.360000000106</v>
      </c>
      <c r="D83" s="11">
        <f>+D68+D72-D79</f>
        <v>-38320.300000000061</v>
      </c>
    </row>
    <row r="84" spans="1:4" x14ac:dyDescent="0.35">
      <c r="A84" s="89"/>
      <c r="B84" s="89"/>
      <c r="C84" s="75"/>
      <c r="D84" s="18"/>
    </row>
  </sheetData>
  <mergeCells count="8">
    <mergeCell ref="D7:D8"/>
    <mergeCell ref="A84:B84"/>
    <mergeCell ref="A5:B5"/>
    <mergeCell ref="A7:A8"/>
    <mergeCell ref="B7:B8"/>
    <mergeCell ref="C7:C8"/>
    <mergeCell ref="A68:B68"/>
    <mergeCell ref="A83:B8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9BB3-F6B0-4D69-9437-74F790360B06}">
  <sheetPr>
    <pageSetUpPr fitToPage="1"/>
  </sheetPr>
  <dimension ref="A1:F84"/>
  <sheetViews>
    <sheetView topLeftCell="A63" workbookViewId="0">
      <selection activeCell="C10" sqref="C10:C83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97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96</v>
      </c>
      <c r="B1" s="39"/>
      <c r="C1" s="94" t="s">
        <v>86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95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0" t="s">
        <v>3</v>
      </c>
      <c r="B5" s="90"/>
      <c r="C5" s="77"/>
    </row>
    <row r="6" spans="1:6" x14ac:dyDescent="0.35">
      <c r="A6" s="38"/>
      <c r="B6" s="38"/>
      <c r="C6" s="93"/>
    </row>
    <row r="7" spans="1:6" x14ac:dyDescent="0.35">
      <c r="A7" s="91"/>
      <c r="B7" s="90" t="s">
        <v>32</v>
      </c>
      <c r="C7" s="100" t="s">
        <v>98</v>
      </c>
      <c r="D7" s="88">
        <v>2022</v>
      </c>
      <c r="E7" s="43"/>
    </row>
    <row r="8" spans="1:6" x14ac:dyDescent="0.35">
      <c r="A8" s="91"/>
      <c r="B8" s="90"/>
      <c r="C8" s="101"/>
      <c r="D8" s="88"/>
      <c r="E8" s="43"/>
    </row>
    <row r="9" spans="1:6" x14ac:dyDescent="0.35">
      <c r="A9" s="7"/>
      <c r="B9" s="7"/>
      <c r="C9" s="76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958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46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958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16000</v>
      </c>
      <c r="D35" s="9">
        <v>22409.06</v>
      </c>
      <c r="E35" s="44"/>
    </row>
    <row r="36" spans="1:5" x14ac:dyDescent="0.35">
      <c r="A36" s="52">
        <v>6340</v>
      </c>
      <c r="B36" s="52" t="s">
        <v>49</v>
      </c>
      <c r="C36" s="9">
        <v>13847.28</v>
      </c>
      <c r="D36" s="9">
        <v>9074.07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6122</v>
      </c>
      <c r="D38" s="9">
        <v>5296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62216.99</v>
      </c>
      <c r="D40" s="9">
        <v>39396.5</v>
      </c>
      <c r="E40" s="44"/>
    </row>
    <row r="41" spans="1:5" x14ac:dyDescent="0.35">
      <c r="A41" s="52">
        <v>6600</v>
      </c>
      <c r="B41" s="49" t="s">
        <v>53</v>
      </c>
      <c r="C41" s="46">
        <v>0</v>
      </c>
      <c r="D41" s="46">
        <v>0</v>
      </c>
      <c r="E41" s="44"/>
    </row>
    <row r="42" spans="1:5" x14ac:dyDescent="0.35">
      <c r="A42" s="52">
        <v>6601</v>
      </c>
      <c r="B42" s="49" t="s">
        <v>54</v>
      </c>
      <c r="C42" s="46">
        <v>1985</v>
      </c>
      <c r="D42" s="46">
        <v>0</v>
      </c>
      <c r="E42" s="44"/>
    </row>
    <row r="43" spans="1:5" x14ac:dyDescent="0.35">
      <c r="A43" s="52">
        <v>6602</v>
      </c>
      <c r="B43" s="49" t="s">
        <v>55</v>
      </c>
      <c r="C43" s="46">
        <v>0</v>
      </c>
      <c r="D43" s="46">
        <v>0</v>
      </c>
      <c r="E43" s="44"/>
    </row>
    <row r="44" spans="1:5" x14ac:dyDescent="0.35">
      <c r="A44" s="52">
        <v>6620</v>
      </c>
      <c r="B44" s="49" t="s">
        <v>56</v>
      </c>
      <c r="C44" s="46">
        <v>0</v>
      </c>
      <c r="D44" s="46">
        <v>0</v>
      </c>
      <c r="E44" s="44"/>
    </row>
    <row r="45" spans="1:5" x14ac:dyDescent="0.35">
      <c r="A45" s="52">
        <v>6621</v>
      </c>
      <c r="B45" s="49" t="s">
        <v>99</v>
      </c>
      <c r="C45" s="46">
        <v>0</v>
      </c>
      <c r="D45" s="46">
        <v>0</v>
      </c>
      <c r="E45" s="44"/>
    </row>
    <row r="46" spans="1:5" x14ac:dyDescent="0.35">
      <c r="A46" s="52">
        <v>6720</v>
      </c>
      <c r="B46" s="3" t="s">
        <v>75</v>
      </c>
      <c r="C46" s="46">
        <v>0</v>
      </c>
      <c r="D46" s="46">
        <v>0</v>
      </c>
      <c r="E46" s="44"/>
    </row>
    <row r="47" spans="1:5" x14ac:dyDescent="0.35">
      <c r="A47" s="52">
        <v>6800</v>
      </c>
      <c r="B47" s="49" t="s">
        <v>30</v>
      </c>
      <c r="C47" s="46">
        <v>0</v>
      </c>
      <c r="D47" s="46">
        <v>0</v>
      </c>
      <c r="E47" s="44"/>
    </row>
    <row r="48" spans="1:5" x14ac:dyDescent="0.35">
      <c r="A48" s="52">
        <v>6810</v>
      </c>
      <c r="B48" s="49" t="s">
        <v>100</v>
      </c>
      <c r="C48" s="46">
        <v>0</v>
      </c>
      <c r="D48" s="46">
        <v>0</v>
      </c>
      <c r="E48" s="44"/>
    </row>
    <row r="49" spans="1:5" x14ac:dyDescent="0.35">
      <c r="A49" s="52">
        <v>6860</v>
      </c>
      <c r="B49" s="49" t="s">
        <v>57</v>
      </c>
      <c r="C49" s="9">
        <v>0</v>
      </c>
      <c r="D49" s="9">
        <v>0</v>
      </c>
      <c r="E49" s="44"/>
    </row>
    <row r="50" spans="1:5" x14ac:dyDescent="0.35">
      <c r="A50" s="52">
        <v>6861</v>
      </c>
      <c r="B50" s="49" t="s">
        <v>58</v>
      </c>
      <c r="C50" s="9">
        <v>0</v>
      </c>
      <c r="D50" s="9">
        <v>0</v>
      </c>
      <c r="E50" s="44"/>
    </row>
    <row r="51" spans="1:5" x14ac:dyDescent="0.35">
      <c r="A51" s="52">
        <v>6862</v>
      </c>
      <c r="B51" s="49" t="s">
        <v>46</v>
      </c>
      <c r="C51" s="9">
        <v>0</v>
      </c>
      <c r="D51" s="9">
        <v>0</v>
      </c>
      <c r="E51" s="44"/>
    </row>
    <row r="52" spans="1:5" x14ac:dyDescent="0.35">
      <c r="A52" s="52">
        <v>6900</v>
      </c>
      <c r="B52" s="49" t="s">
        <v>59</v>
      </c>
      <c r="C52" s="9">
        <v>0</v>
      </c>
      <c r="D52" s="9">
        <v>0</v>
      </c>
      <c r="E52" s="44"/>
    </row>
    <row r="53" spans="1:5" ht="15" customHeight="1" x14ac:dyDescent="0.35">
      <c r="A53" s="52">
        <v>6940</v>
      </c>
      <c r="B53" s="52" t="s">
        <v>60</v>
      </c>
      <c r="C53" s="9">
        <v>0</v>
      </c>
      <c r="D53" s="9">
        <v>0</v>
      </c>
      <c r="E53" s="44"/>
    </row>
    <row r="54" spans="1:5" x14ac:dyDescent="0.35">
      <c r="A54" s="52">
        <v>7000</v>
      </c>
      <c r="B54" s="52" t="s">
        <v>61</v>
      </c>
      <c r="C54" s="9">
        <v>0</v>
      </c>
      <c r="D54" s="9">
        <v>0</v>
      </c>
      <c r="E54" s="44"/>
    </row>
    <row r="55" spans="1:5" x14ac:dyDescent="0.35">
      <c r="A55" s="52">
        <v>7320</v>
      </c>
      <c r="B55" s="52" t="s">
        <v>62</v>
      </c>
      <c r="C55" s="9">
        <v>0</v>
      </c>
      <c r="D55" s="9">
        <v>0</v>
      </c>
      <c r="E55" s="44"/>
    </row>
    <row r="56" spans="1:5" ht="15" customHeight="1" x14ac:dyDescent="0.35">
      <c r="A56" s="52">
        <v>7400</v>
      </c>
      <c r="B56" s="52" t="s">
        <v>64</v>
      </c>
      <c r="C56" s="9">
        <v>0</v>
      </c>
      <c r="D56" s="9">
        <v>0</v>
      </c>
      <c r="E56" s="44"/>
    </row>
    <row r="57" spans="1:5" x14ac:dyDescent="0.35">
      <c r="A57" s="52">
        <v>7410</v>
      </c>
      <c r="B57" s="49" t="s">
        <v>63</v>
      </c>
      <c r="C57" s="9">
        <v>0</v>
      </c>
      <c r="D57" s="9">
        <v>0</v>
      </c>
      <c r="E57" s="44"/>
    </row>
    <row r="58" spans="1:5" ht="14.25" customHeight="1" x14ac:dyDescent="0.35">
      <c r="A58" s="52">
        <v>7420</v>
      </c>
      <c r="B58" s="49" t="s">
        <v>65</v>
      </c>
      <c r="C58" s="9">
        <v>0</v>
      </c>
      <c r="D58" s="9">
        <v>0</v>
      </c>
      <c r="E58" s="44"/>
    </row>
    <row r="59" spans="1:5" ht="14.25" customHeight="1" x14ac:dyDescent="0.35">
      <c r="A59" s="52">
        <v>7480</v>
      </c>
      <c r="B59" s="49" t="s">
        <v>66</v>
      </c>
      <c r="C59" s="46">
        <v>0</v>
      </c>
      <c r="D59" s="46">
        <v>0</v>
      </c>
      <c r="E59" s="44"/>
    </row>
    <row r="60" spans="1:5" x14ac:dyDescent="0.35">
      <c r="A60" s="52">
        <v>7500</v>
      </c>
      <c r="B60" s="49" t="s">
        <v>22</v>
      </c>
      <c r="C60" s="46">
        <v>0</v>
      </c>
      <c r="D60" s="46">
        <v>0</v>
      </c>
      <c r="E60" s="44"/>
    </row>
    <row r="61" spans="1:5" x14ac:dyDescent="0.35">
      <c r="A61" s="52">
        <v>7712</v>
      </c>
      <c r="B61" s="49" t="s">
        <v>90</v>
      </c>
      <c r="C61" s="46">
        <v>0</v>
      </c>
      <c r="D61" s="46">
        <v>0</v>
      </c>
      <c r="E61" s="44"/>
    </row>
    <row r="62" spans="1:5" x14ac:dyDescent="0.35">
      <c r="A62" s="52">
        <v>7770</v>
      </c>
      <c r="B62" s="52" t="s">
        <v>67</v>
      </c>
      <c r="C62" s="46">
        <v>0</v>
      </c>
      <c r="D62" s="46">
        <v>0</v>
      </c>
      <c r="E62" s="44"/>
    </row>
    <row r="63" spans="1:5" x14ac:dyDescent="0.35">
      <c r="A63" s="52">
        <v>7790</v>
      </c>
      <c r="B63" s="52" t="s">
        <v>68</v>
      </c>
      <c r="C63" s="46">
        <v>0</v>
      </c>
      <c r="D63" s="46">
        <v>0</v>
      </c>
      <c r="E63" s="44"/>
    </row>
    <row r="64" spans="1:5" x14ac:dyDescent="0.35">
      <c r="A64" s="38"/>
      <c r="B64" s="38"/>
      <c r="C64" s="46"/>
      <c r="D64" s="9"/>
      <c r="E64" s="44"/>
    </row>
    <row r="65" spans="1:5" x14ac:dyDescent="0.35">
      <c r="A65" s="38"/>
      <c r="B65" s="13" t="s">
        <v>7</v>
      </c>
      <c r="C65" s="11">
        <f>SUM(C32:C63)</f>
        <v>100171.26999999999</v>
      </c>
      <c r="D65" s="11">
        <f>SUM(D32:D63)</f>
        <v>76175.63</v>
      </c>
      <c r="E65" s="45"/>
    </row>
    <row r="66" spans="1:5" x14ac:dyDescent="0.35">
      <c r="A66" s="38"/>
      <c r="B66" s="13"/>
      <c r="C66" s="74"/>
      <c r="D66" s="9"/>
      <c r="E66" s="44"/>
    </row>
    <row r="67" spans="1:5" x14ac:dyDescent="0.35">
      <c r="A67" s="7"/>
      <c r="B67" s="7"/>
      <c r="C67" s="72"/>
      <c r="D67" s="9"/>
      <c r="E67" s="44"/>
    </row>
    <row r="68" spans="1:5" x14ac:dyDescent="0.35">
      <c r="A68" s="90" t="s">
        <v>8</v>
      </c>
      <c r="B68" s="90"/>
      <c r="C68" s="11">
        <f>+C28-C65</f>
        <v>-99213.26999999999</v>
      </c>
      <c r="D68" s="11">
        <f>+D28-D65</f>
        <v>-76175.63</v>
      </c>
      <c r="E68" s="44"/>
    </row>
    <row r="69" spans="1:5" x14ac:dyDescent="0.35">
      <c r="A69" s="7"/>
      <c r="B69" s="7"/>
      <c r="C69" s="72"/>
      <c r="D69" s="10"/>
      <c r="E69" s="45"/>
    </row>
    <row r="70" spans="1:5" x14ac:dyDescent="0.35">
      <c r="A70" s="7"/>
      <c r="B70" s="7" t="s">
        <v>9</v>
      </c>
      <c r="C70" s="72"/>
    </row>
    <row r="71" spans="1:5" x14ac:dyDescent="0.35">
      <c r="A71" s="7"/>
      <c r="B71" s="7"/>
      <c r="C71" s="72"/>
    </row>
    <row r="72" spans="1:5" x14ac:dyDescent="0.35">
      <c r="A72" s="38">
        <v>8040</v>
      </c>
      <c r="B72" s="3" t="s">
        <v>10</v>
      </c>
      <c r="C72" s="9">
        <v>0</v>
      </c>
      <c r="D72" s="18">
        <v>0</v>
      </c>
    </row>
    <row r="73" spans="1:5" x14ac:dyDescent="0.35">
      <c r="A73" s="38"/>
      <c r="B73" s="38"/>
      <c r="C73" s="46"/>
      <c r="D73" s="18"/>
    </row>
    <row r="74" spans="1:5" x14ac:dyDescent="0.35">
      <c r="A74" s="38"/>
      <c r="B74" s="13" t="s">
        <v>11</v>
      </c>
      <c r="C74" s="11">
        <f t="shared" ref="C74:D74" si="0">SUM(C72:C73)</f>
        <v>0</v>
      </c>
      <c r="D74" s="11">
        <f t="shared" si="0"/>
        <v>0</v>
      </c>
    </row>
    <row r="75" spans="1:5" x14ac:dyDescent="0.35">
      <c r="A75" s="38"/>
      <c r="B75" s="38"/>
      <c r="C75" s="46"/>
      <c r="D75" s="18"/>
    </row>
    <row r="76" spans="1:5" x14ac:dyDescent="0.35">
      <c r="A76" s="38">
        <v>8150</v>
      </c>
      <c r="B76" s="38" t="s">
        <v>79</v>
      </c>
      <c r="C76" s="46">
        <v>0</v>
      </c>
      <c r="D76" s="18">
        <v>0</v>
      </c>
    </row>
    <row r="77" spans="1:5" x14ac:dyDescent="0.35">
      <c r="A77" s="38">
        <v>8155</v>
      </c>
      <c r="B77" s="38" t="s">
        <v>12</v>
      </c>
      <c r="C77" s="46">
        <v>0</v>
      </c>
      <c r="D77" s="18">
        <v>353.83</v>
      </c>
    </row>
    <row r="78" spans="1:5" x14ac:dyDescent="0.35">
      <c r="A78" s="38"/>
      <c r="B78" s="38"/>
      <c r="C78" s="46"/>
      <c r="D78" s="18"/>
    </row>
    <row r="79" spans="1:5" x14ac:dyDescent="0.35">
      <c r="A79" s="38"/>
      <c r="B79" s="37" t="s">
        <v>13</v>
      </c>
      <c r="C79" s="11">
        <f>SUM(C76:C78)</f>
        <v>0</v>
      </c>
      <c r="D79" s="11">
        <f>SUM(D76:D78)</f>
        <v>353.83</v>
      </c>
    </row>
    <row r="80" spans="1:5" x14ac:dyDescent="0.35">
      <c r="A80" s="38"/>
      <c r="B80" s="38"/>
      <c r="C80" s="46"/>
      <c r="D80" s="18"/>
    </row>
    <row r="81" spans="1:4" x14ac:dyDescent="0.35">
      <c r="A81" s="7"/>
      <c r="B81" s="7"/>
      <c r="C81" s="72"/>
      <c r="D81" s="18"/>
    </row>
    <row r="82" spans="1:4" x14ac:dyDescent="0.35">
      <c r="A82" s="38"/>
      <c r="B82" s="38"/>
      <c r="C82" s="46"/>
      <c r="D82" s="18"/>
    </row>
    <row r="83" spans="1:4" x14ac:dyDescent="0.35">
      <c r="A83" s="90" t="s">
        <v>14</v>
      </c>
      <c r="B83" s="90"/>
      <c r="C83" s="11">
        <f>+C68+C72-C79</f>
        <v>-99213.26999999999</v>
      </c>
      <c r="D83" s="11">
        <f>+D68+D72-D79</f>
        <v>-76529.460000000006</v>
      </c>
    </row>
    <row r="84" spans="1:4" x14ac:dyDescent="0.35">
      <c r="A84" s="89"/>
      <c r="B84" s="89"/>
      <c r="C84" s="96"/>
      <c r="D84" s="18"/>
    </row>
  </sheetData>
  <mergeCells count="8">
    <mergeCell ref="A5:B5"/>
    <mergeCell ref="A7:A8"/>
    <mergeCell ref="B7:B8"/>
    <mergeCell ref="C7:C8"/>
    <mergeCell ref="D7:D8"/>
    <mergeCell ref="A68:B68"/>
    <mergeCell ref="A83:B83"/>
    <mergeCell ref="A84:B8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4BB4-4917-4D3C-A608-17DF372DF1B3}">
  <sheetPr>
    <pageSetUpPr fitToPage="1"/>
  </sheetPr>
  <dimension ref="A1:F90"/>
  <sheetViews>
    <sheetView topLeftCell="A36" workbookViewId="0">
      <selection activeCell="C10" sqref="C10:C90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97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96</v>
      </c>
      <c r="B1" s="39"/>
      <c r="C1" s="94" t="s">
        <v>87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95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0" t="s">
        <v>3</v>
      </c>
      <c r="B5" s="90"/>
      <c r="C5" s="77"/>
    </row>
    <row r="6" spans="1:6" x14ac:dyDescent="0.35">
      <c r="A6" s="38"/>
      <c r="B6" s="38"/>
      <c r="C6" s="93"/>
    </row>
    <row r="7" spans="1:6" x14ac:dyDescent="0.35">
      <c r="A7" s="91"/>
      <c r="B7" s="90" t="s">
        <v>32</v>
      </c>
      <c r="C7" s="100" t="s">
        <v>98</v>
      </c>
      <c r="D7" s="88">
        <v>2022</v>
      </c>
      <c r="E7" s="43"/>
    </row>
    <row r="8" spans="1:6" x14ac:dyDescent="0.35">
      <c r="A8" s="91"/>
      <c r="B8" s="90"/>
      <c r="C8" s="101"/>
      <c r="D8" s="88"/>
      <c r="E8" s="43"/>
    </row>
    <row r="9" spans="1:6" x14ac:dyDescent="0.35">
      <c r="A9" s="7"/>
      <c r="B9" s="7"/>
      <c r="C9" s="76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0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46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0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1162.25</v>
      </c>
      <c r="D40" s="9">
        <v>1983.2</v>
      </c>
      <c r="E40" s="44"/>
    </row>
    <row r="41" spans="1:5" x14ac:dyDescent="0.35">
      <c r="A41" s="52">
        <v>6600</v>
      </c>
      <c r="B41" s="49" t="s">
        <v>53</v>
      </c>
      <c r="C41" s="46">
        <v>0</v>
      </c>
      <c r="D41" s="46">
        <v>0</v>
      </c>
      <c r="E41" s="44"/>
    </row>
    <row r="42" spans="1:5" x14ac:dyDescent="0.35">
      <c r="A42" s="52">
        <v>6601</v>
      </c>
      <c r="B42" s="49" t="s">
        <v>54</v>
      </c>
      <c r="C42" s="46">
        <v>0</v>
      </c>
      <c r="D42" s="46">
        <v>0</v>
      </c>
      <c r="E42" s="44"/>
    </row>
    <row r="43" spans="1:5" x14ac:dyDescent="0.35">
      <c r="A43" s="52">
        <v>6602</v>
      </c>
      <c r="B43" s="49" t="s">
        <v>55</v>
      </c>
      <c r="C43" s="46">
        <v>11250</v>
      </c>
      <c r="D43" s="46">
        <v>0</v>
      </c>
      <c r="E43" s="44"/>
    </row>
    <row r="44" spans="1:5" x14ac:dyDescent="0.35">
      <c r="A44" s="52">
        <v>6620</v>
      </c>
      <c r="B44" s="49" t="s">
        <v>56</v>
      </c>
      <c r="C44" s="46">
        <v>0</v>
      </c>
      <c r="D44" s="46">
        <v>379.8</v>
      </c>
      <c r="E44" s="44"/>
    </row>
    <row r="45" spans="1:5" x14ac:dyDescent="0.35">
      <c r="A45" s="52">
        <v>6621</v>
      </c>
      <c r="B45" s="49" t="s">
        <v>99</v>
      </c>
      <c r="C45" s="46">
        <v>0</v>
      </c>
      <c r="D45" s="46">
        <v>0</v>
      </c>
      <c r="E45" s="44"/>
    </row>
    <row r="46" spans="1:5" x14ac:dyDescent="0.35">
      <c r="A46" s="52">
        <v>6720</v>
      </c>
      <c r="B46" s="3" t="s">
        <v>75</v>
      </c>
      <c r="C46" s="46">
        <v>0</v>
      </c>
      <c r="D46" s="46">
        <v>0</v>
      </c>
      <c r="E46" s="44"/>
    </row>
    <row r="47" spans="1:5" x14ac:dyDescent="0.35">
      <c r="A47" s="52">
        <v>6800</v>
      </c>
      <c r="B47" s="49" t="s">
        <v>30</v>
      </c>
      <c r="C47" s="46">
        <v>0</v>
      </c>
      <c r="D47" s="46">
        <v>0</v>
      </c>
      <c r="E47" s="44"/>
    </row>
    <row r="48" spans="1:5" x14ac:dyDescent="0.35">
      <c r="A48" s="52">
        <v>6810</v>
      </c>
      <c r="B48" s="49" t="s">
        <v>100</v>
      </c>
      <c r="C48" s="46">
        <v>0</v>
      </c>
      <c r="D48" s="46">
        <v>0</v>
      </c>
      <c r="E48" s="44"/>
    </row>
    <row r="49" spans="1:5" x14ac:dyDescent="0.35">
      <c r="A49" s="52">
        <v>6860</v>
      </c>
      <c r="B49" s="49" t="s">
        <v>57</v>
      </c>
      <c r="C49" s="9">
        <v>0</v>
      </c>
      <c r="D49" s="9">
        <v>144.69999999999999</v>
      </c>
      <c r="E49" s="44"/>
    </row>
    <row r="50" spans="1:5" x14ac:dyDescent="0.35">
      <c r="A50" s="52">
        <v>6861</v>
      </c>
      <c r="B50" s="49" t="s">
        <v>58</v>
      </c>
      <c r="C50" s="9">
        <v>0</v>
      </c>
      <c r="D50" s="9">
        <v>0</v>
      </c>
      <c r="E50" s="44"/>
    </row>
    <row r="51" spans="1:5" x14ac:dyDescent="0.35">
      <c r="A51" s="52">
        <v>6862</v>
      </c>
      <c r="B51" s="49" t="s">
        <v>46</v>
      </c>
      <c r="C51" s="9">
        <v>0</v>
      </c>
      <c r="D51" s="9">
        <v>0</v>
      </c>
      <c r="E51" s="44"/>
    </row>
    <row r="52" spans="1:5" x14ac:dyDescent="0.35">
      <c r="A52" s="52">
        <v>6900</v>
      </c>
      <c r="B52" s="49" t="s">
        <v>59</v>
      </c>
      <c r="C52" s="9">
        <v>0</v>
      </c>
      <c r="D52" s="9">
        <v>0</v>
      </c>
      <c r="E52" s="44"/>
    </row>
    <row r="53" spans="1:5" ht="15" customHeight="1" x14ac:dyDescent="0.35">
      <c r="A53" s="52">
        <v>6940</v>
      </c>
      <c r="B53" s="52" t="s">
        <v>60</v>
      </c>
      <c r="C53" s="9">
        <v>0</v>
      </c>
      <c r="D53" s="9">
        <v>0</v>
      </c>
      <c r="E53" s="44"/>
    </row>
    <row r="54" spans="1:5" x14ac:dyDescent="0.35">
      <c r="A54" s="52">
        <v>7000</v>
      </c>
      <c r="B54" s="52" t="s">
        <v>61</v>
      </c>
      <c r="C54" s="9">
        <v>0</v>
      </c>
      <c r="D54" s="9">
        <v>0</v>
      </c>
      <c r="E54" s="44"/>
    </row>
    <row r="55" spans="1:5" x14ac:dyDescent="0.35">
      <c r="A55" s="52">
        <v>7320</v>
      </c>
      <c r="B55" s="52" t="s">
        <v>62</v>
      </c>
      <c r="C55" s="9">
        <v>0</v>
      </c>
      <c r="D55" s="9">
        <v>0</v>
      </c>
      <c r="E55" s="44"/>
    </row>
    <row r="56" spans="1:5" ht="15" customHeight="1" x14ac:dyDescent="0.35">
      <c r="A56" s="52">
        <v>7400</v>
      </c>
      <c r="B56" s="52" t="s">
        <v>64</v>
      </c>
      <c r="C56" s="9">
        <v>0</v>
      </c>
      <c r="D56" s="9">
        <v>0</v>
      </c>
      <c r="E56" s="44"/>
    </row>
    <row r="57" spans="1:5" x14ac:dyDescent="0.35">
      <c r="A57" s="52">
        <v>7410</v>
      </c>
      <c r="B57" s="49" t="s">
        <v>63</v>
      </c>
      <c r="C57" s="9">
        <v>0</v>
      </c>
      <c r="D57" s="9">
        <v>0</v>
      </c>
      <c r="E57" s="44"/>
    </row>
    <row r="58" spans="1:5" ht="14.25" customHeight="1" x14ac:dyDescent="0.35">
      <c r="A58" s="52">
        <v>7420</v>
      </c>
      <c r="B58" s="49" t="s">
        <v>65</v>
      </c>
      <c r="C58" s="9">
        <v>1560.51</v>
      </c>
      <c r="D58" s="9">
        <v>0</v>
      </c>
      <c r="E58" s="44"/>
    </row>
    <row r="59" spans="1:5" ht="14.25" customHeight="1" x14ac:dyDescent="0.35">
      <c r="A59" s="52">
        <v>7480</v>
      </c>
      <c r="B59" s="49" t="s">
        <v>66</v>
      </c>
      <c r="C59" s="46">
        <v>0</v>
      </c>
      <c r="D59" s="46">
        <v>0</v>
      </c>
      <c r="E59" s="44"/>
    </row>
    <row r="60" spans="1:5" x14ac:dyDescent="0.35">
      <c r="A60" s="52">
        <v>7500</v>
      </c>
      <c r="B60" s="49" t="s">
        <v>22</v>
      </c>
      <c r="C60" s="46">
        <v>0</v>
      </c>
      <c r="D60" s="46">
        <v>0</v>
      </c>
      <c r="E60" s="44"/>
    </row>
    <row r="61" spans="1:5" x14ac:dyDescent="0.35">
      <c r="A61" s="52">
        <v>7712</v>
      </c>
      <c r="B61" s="49" t="s">
        <v>90</v>
      </c>
      <c r="C61" s="46">
        <v>0</v>
      </c>
      <c r="D61" s="46">
        <v>0</v>
      </c>
      <c r="E61" s="44"/>
    </row>
    <row r="62" spans="1:5" x14ac:dyDescent="0.35">
      <c r="A62" s="52">
        <v>7770</v>
      </c>
      <c r="B62" s="52" t="s">
        <v>67</v>
      </c>
      <c r="C62" s="46">
        <v>0</v>
      </c>
      <c r="D62" s="46">
        <v>0</v>
      </c>
      <c r="E62" s="44"/>
    </row>
    <row r="63" spans="1:5" x14ac:dyDescent="0.35">
      <c r="A63" s="52">
        <v>7790</v>
      </c>
      <c r="B63" s="52" t="s">
        <v>68</v>
      </c>
      <c r="C63" s="46">
        <v>0</v>
      </c>
      <c r="D63" s="46">
        <v>0</v>
      </c>
      <c r="E63" s="44"/>
    </row>
    <row r="64" spans="1:5" x14ac:dyDescent="0.35">
      <c r="A64" s="38"/>
      <c r="B64" s="38"/>
      <c r="C64" s="46"/>
      <c r="D64" s="9"/>
      <c r="E64" s="44"/>
    </row>
    <row r="65" spans="1:5" x14ac:dyDescent="0.35">
      <c r="A65" s="38"/>
      <c r="B65" s="13" t="s">
        <v>7</v>
      </c>
      <c r="C65" s="11">
        <f>SUM(C32:C63)</f>
        <v>13972.76</v>
      </c>
      <c r="D65" s="11">
        <f>SUM(D32:D63)</f>
        <v>2507.6999999999998</v>
      </c>
      <c r="E65" s="45"/>
    </row>
    <row r="66" spans="1:5" x14ac:dyDescent="0.35">
      <c r="A66" s="38"/>
      <c r="B66" s="13"/>
      <c r="C66" s="74"/>
      <c r="D66" s="9"/>
      <c r="E66" s="44"/>
    </row>
    <row r="67" spans="1:5" x14ac:dyDescent="0.35">
      <c r="A67" s="7"/>
      <c r="B67" s="7"/>
      <c r="C67" s="72"/>
      <c r="D67" s="9"/>
      <c r="E67" s="44"/>
    </row>
    <row r="68" spans="1:5" x14ac:dyDescent="0.35">
      <c r="A68" s="90" t="s">
        <v>8</v>
      </c>
      <c r="B68" s="90"/>
      <c r="C68" s="11">
        <f>+C28-C65</f>
        <v>-13972.76</v>
      </c>
      <c r="D68" s="11">
        <f>+D28-D65</f>
        <v>-2507.6999999999998</v>
      </c>
      <c r="E68" s="44"/>
    </row>
    <row r="69" spans="1:5" x14ac:dyDescent="0.35">
      <c r="A69" s="7"/>
      <c r="B69" s="7"/>
      <c r="C69" s="72"/>
      <c r="D69" s="10"/>
      <c r="E69" s="45"/>
    </row>
    <row r="70" spans="1:5" x14ac:dyDescent="0.35">
      <c r="A70" s="7"/>
      <c r="B70" s="7" t="s">
        <v>9</v>
      </c>
      <c r="C70" s="72"/>
    </row>
    <row r="71" spans="1:5" x14ac:dyDescent="0.35">
      <c r="A71" s="7"/>
      <c r="B71" s="7"/>
      <c r="C71" s="72"/>
    </row>
    <row r="72" spans="1:5" x14ac:dyDescent="0.35">
      <c r="A72" s="38">
        <v>8040</v>
      </c>
      <c r="B72" s="3" t="s">
        <v>10</v>
      </c>
      <c r="C72" s="9">
        <v>0</v>
      </c>
      <c r="D72" s="18">
        <v>0</v>
      </c>
    </row>
    <row r="73" spans="1:5" x14ac:dyDescent="0.35">
      <c r="A73" s="38"/>
      <c r="B73" s="38"/>
      <c r="C73" s="46"/>
      <c r="D73" s="18"/>
    </row>
    <row r="74" spans="1:5" x14ac:dyDescent="0.35">
      <c r="A74" s="38"/>
      <c r="B74" s="13" t="s">
        <v>11</v>
      </c>
      <c r="C74" s="11">
        <f t="shared" ref="C74:D74" si="0">SUM(C72:C73)</f>
        <v>0</v>
      </c>
      <c r="D74" s="11">
        <f t="shared" si="0"/>
        <v>0</v>
      </c>
    </row>
    <row r="75" spans="1:5" x14ac:dyDescent="0.35">
      <c r="A75" s="38"/>
      <c r="B75" s="38"/>
      <c r="C75" s="46"/>
      <c r="D75" s="18"/>
    </row>
    <row r="76" spans="1:5" x14ac:dyDescent="0.35">
      <c r="A76" s="38">
        <v>8150</v>
      </c>
      <c r="B76" s="38" t="s">
        <v>79</v>
      </c>
      <c r="C76" s="46">
        <v>0</v>
      </c>
      <c r="D76" s="18">
        <v>0</v>
      </c>
    </row>
    <row r="77" spans="1:5" x14ac:dyDescent="0.35">
      <c r="A77" s="38">
        <v>8155</v>
      </c>
      <c r="B77" s="38" t="s">
        <v>12</v>
      </c>
      <c r="C77" s="46">
        <v>0</v>
      </c>
      <c r="D77" s="18"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/>
      <c r="B79" s="37" t="s">
        <v>13</v>
      </c>
      <c r="C79" s="11">
        <f>SUM(C76:C78)</f>
        <v>0</v>
      </c>
      <c r="D79" s="11">
        <f>SUM(D76:D78)</f>
        <v>0</v>
      </c>
    </row>
    <row r="80" spans="1:5" x14ac:dyDescent="0.35">
      <c r="A80" s="38"/>
      <c r="B80" s="38"/>
      <c r="C80" s="46"/>
      <c r="D80" s="18"/>
    </row>
    <row r="81" spans="1:4" x14ac:dyDescent="0.35">
      <c r="A81" s="7"/>
      <c r="B81" s="7"/>
      <c r="C81" s="72"/>
      <c r="D81" s="18"/>
    </row>
    <row r="82" spans="1:4" x14ac:dyDescent="0.35">
      <c r="A82" s="38"/>
      <c r="B82" s="38"/>
      <c r="C82" s="46"/>
      <c r="D82" s="18"/>
    </row>
    <row r="83" spans="1:4" x14ac:dyDescent="0.35">
      <c r="A83" s="90" t="s">
        <v>14</v>
      </c>
      <c r="B83" s="90"/>
      <c r="C83" s="11">
        <f>+C68+C72-C79</f>
        <v>-13972.76</v>
      </c>
      <c r="D83" s="11">
        <f>+D68+D72-D79</f>
        <v>-2507.6999999999998</v>
      </c>
    </row>
    <row r="84" spans="1:4" x14ac:dyDescent="0.35">
      <c r="A84" s="89"/>
      <c r="B84" s="89"/>
      <c r="C84" s="75"/>
      <c r="D84" s="18"/>
    </row>
    <row r="85" spans="1:4" x14ac:dyDescent="0.35">
      <c r="C85" s="44"/>
    </row>
    <row r="86" spans="1:4" x14ac:dyDescent="0.35">
      <c r="C86" s="44"/>
    </row>
    <row r="87" spans="1:4" x14ac:dyDescent="0.35">
      <c r="C87" s="44"/>
    </row>
    <row r="88" spans="1:4" x14ac:dyDescent="0.35">
      <c r="C88" s="44"/>
    </row>
    <row r="89" spans="1:4" x14ac:dyDescent="0.35">
      <c r="C89" s="44"/>
    </row>
    <row r="90" spans="1:4" x14ac:dyDescent="0.35">
      <c r="C90" s="44"/>
    </row>
  </sheetData>
  <mergeCells count="8">
    <mergeCell ref="A5:B5"/>
    <mergeCell ref="A7:A8"/>
    <mergeCell ref="B7:B8"/>
    <mergeCell ref="C7:C8"/>
    <mergeCell ref="D7:D8"/>
    <mergeCell ref="A68:B68"/>
    <mergeCell ref="A83:B83"/>
    <mergeCell ref="A84:B8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478F-3CF4-48C5-9ABA-194A9DBE83D2}">
  <sheetPr>
    <pageSetUpPr fitToPage="1"/>
  </sheetPr>
  <dimension ref="A1:F84"/>
  <sheetViews>
    <sheetView topLeftCell="A74" workbookViewId="0">
      <selection activeCell="C83" sqref="C9:C83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97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96</v>
      </c>
      <c r="B1" s="39"/>
      <c r="C1" s="94" t="s">
        <v>88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95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0" t="s">
        <v>3</v>
      </c>
      <c r="B5" s="90"/>
      <c r="C5" s="77"/>
    </row>
    <row r="6" spans="1:6" x14ac:dyDescent="0.35">
      <c r="A6" s="38"/>
      <c r="B6" s="38"/>
      <c r="C6" s="93"/>
    </row>
    <row r="7" spans="1:6" x14ac:dyDescent="0.35">
      <c r="A7" s="91"/>
      <c r="B7" s="90" t="s">
        <v>32</v>
      </c>
      <c r="C7" s="100" t="s">
        <v>98</v>
      </c>
      <c r="D7" s="88">
        <v>2022</v>
      </c>
      <c r="E7" s="43"/>
    </row>
    <row r="8" spans="1:6" x14ac:dyDescent="0.35">
      <c r="A8" s="91"/>
      <c r="B8" s="90"/>
      <c r="C8" s="101"/>
      <c r="D8" s="88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0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2741.17</v>
      </c>
      <c r="D20" s="9">
        <v>0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0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46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2741.17</v>
      </c>
      <c r="D28" s="11">
        <f>SUM(D10:D27)</f>
        <v>0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22571.25</v>
      </c>
      <c r="D40" s="9">
        <v>0</v>
      </c>
      <c r="E40" s="44"/>
    </row>
    <row r="41" spans="1:5" x14ac:dyDescent="0.35">
      <c r="A41" s="52">
        <v>6600</v>
      </c>
      <c r="B41" s="49" t="s">
        <v>53</v>
      </c>
      <c r="C41" s="46">
        <v>0</v>
      </c>
      <c r="D41" s="46">
        <v>0</v>
      </c>
      <c r="E41" s="44"/>
    </row>
    <row r="42" spans="1:5" x14ac:dyDescent="0.35">
      <c r="A42" s="52">
        <v>6601</v>
      </c>
      <c r="B42" s="49" t="s">
        <v>54</v>
      </c>
      <c r="C42" s="46">
        <v>0</v>
      </c>
      <c r="D42" s="46">
        <v>0</v>
      </c>
      <c r="E42" s="44"/>
    </row>
    <row r="43" spans="1:5" x14ac:dyDescent="0.35">
      <c r="A43" s="52">
        <v>6602</v>
      </c>
      <c r="B43" s="49" t="s">
        <v>55</v>
      </c>
      <c r="C43" s="46">
        <v>0</v>
      </c>
      <c r="D43" s="46">
        <v>6897</v>
      </c>
      <c r="E43" s="44"/>
    </row>
    <row r="44" spans="1:5" x14ac:dyDescent="0.35">
      <c r="A44" s="52">
        <v>6620</v>
      </c>
      <c r="B44" s="49" t="s">
        <v>56</v>
      </c>
      <c r="C44" s="46">
        <v>0</v>
      </c>
      <c r="D44" s="46">
        <v>349.05</v>
      </c>
      <c r="E44" s="44"/>
    </row>
    <row r="45" spans="1:5" x14ac:dyDescent="0.35">
      <c r="A45" s="52">
        <v>6621</v>
      </c>
      <c r="B45" s="49" t="s">
        <v>99</v>
      </c>
      <c r="C45" s="46">
        <v>0</v>
      </c>
      <c r="D45" s="46">
        <v>0</v>
      </c>
      <c r="E45" s="44"/>
    </row>
    <row r="46" spans="1:5" x14ac:dyDescent="0.35">
      <c r="A46" s="52">
        <v>6720</v>
      </c>
      <c r="B46" s="3" t="s">
        <v>75</v>
      </c>
      <c r="C46" s="46">
        <v>0</v>
      </c>
      <c r="D46" s="46">
        <v>0</v>
      </c>
      <c r="E46" s="44"/>
    </row>
    <row r="47" spans="1:5" x14ac:dyDescent="0.35">
      <c r="A47" s="52">
        <v>6800</v>
      </c>
      <c r="B47" s="49" t="s">
        <v>30</v>
      </c>
      <c r="C47" s="46">
        <v>0</v>
      </c>
      <c r="D47" s="46">
        <v>0</v>
      </c>
      <c r="E47" s="44"/>
    </row>
    <row r="48" spans="1:5" x14ac:dyDescent="0.35">
      <c r="A48" s="52">
        <v>6810</v>
      </c>
      <c r="B48" s="49" t="s">
        <v>100</v>
      </c>
      <c r="C48" s="46">
        <v>0</v>
      </c>
      <c r="D48" s="46">
        <v>0</v>
      </c>
      <c r="E48" s="44"/>
    </row>
    <row r="49" spans="1:5" x14ac:dyDescent="0.35">
      <c r="A49" s="52">
        <v>6860</v>
      </c>
      <c r="B49" s="49" t="s">
        <v>57</v>
      </c>
      <c r="C49" s="9">
        <v>764</v>
      </c>
      <c r="D49" s="9">
        <v>1549.91</v>
      </c>
      <c r="E49" s="44"/>
    </row>
    <row r="50" spans="1:5" x14ac:dyDescent="0.35">
      <c r="A50" s="52">
        <v>6861</v>
      </c>
      <c r="B50" s="49" t="s">
        <v>58</v>
      </c>
      <c r="C50" s="9">
        <v>0</v>
      </c>
      <c r="D50" s="9">
        <v>0</v>
      </c>
      <c r="E50" s="44"/>
    </row>
    <row r="51" spans="1:5" x14ac:dyDescent="0.35">
      <c r="A51" s="52">
        <v>6862</v>
      </c>
      <c r="B51" s="49" t="s">
        <v>46</v>
      </c>
      <c r="C51" s="9">
        <v>0</v>
      </c>
      <c r="D51" s="9">
        <v>0</v>
      </c>
      <c r="E51" s="44"/>
    </row>
    <row r="52" spans="1:5" x14ac:dyDescent="0.35">
      <c r="A52" s="52">
        <v>6900</v>
      </c>
      <c r="B52" s="49" t="s">
        <v>59</v>
      </c>
      <c r="C52" s="9">
        <v>0</v>
      </c>
      <c r="D52" s="9">
        <v>0</v>
      </c>
      <c r="E52" s="44"/>
    </row>
    <row r="53" spans="1:5" ht="15" customHeight="1" x14ac:dyDescent="0.35">
      <c r="A53" s="52">
        <v>6940</v>
      </c>
      <c r="B53" s="52" t="s">
        <v>60</v>
      </c>
      <c r="C53" s="9">
        <v>0</v>
      </c>
      <c r="D53" s="9">
        <v>0</v>
      </c>
      <c r="E53" s="44"/>
    </row>
    <row r="54" spans="1:5" x14ac:dyDescent="0.35">
      <c r="A54" s="52">
        <v>7000</v>
      </c>
      <c r="B54" s="52" t="s">
        <v>61</v>
      </c>
      <c r="C54" s="9">
        <v>0</v>
      </c>
      <c r="D54" s="9">
        <v>0</v>
      </c>
      <c r="E54" s="44"/>
    </row>
    <row r="55" spans="1:5" x14ac:dyDescent="0.35">
      <c r="A55" s="52">
        <v>7320</v>
      </c>
      <c r="B55" s="52" t="s">
        <v>62</v>
      </c>
      <c r="C55" s="9">
        <v>0</v>
      </c>
      <c r="D55" s="9">
        <v>0</v>
      </c>
      <c r="E55" s="44"/>
    </row>
    <row r="56" spans="1:5" ht="15" customHeight="1" x14ac:dyDescent="0.35">
      <c r="A56" s="52">
        <v>7400</v>
      </c>
      <c r="B56" s="52" t="s">
        <v>64</v>
      </c>
      <c r="C56" s="9">
        <v>0</v>
      </c>
      <c r="D56" s="9">
        <v>0</v>
      </c>
      <c r="E56" s="44"/>
    </row>
    <row r="57" spans="1:5" x14ac:dyDescent="0.35">
      <c r="A57" s="52">
        <v>7410</v>
      </c>
      <c r="B57" s="49" t="s">
        <v>63</v>
      </c>
      <c r="C57" s="9">
        <v>12862</v>
      </c>
      <c r="D57" s="9">
        <v>4900</v>
      </c>
      <c r="E57" s="44"/>
    </row>
    <row r="58" spans="1:5" ht="14.25" customHeight="1" x14ac:dyDescent="0.35">
      <c r="A58" s="52">
        <v>7420</v>
      </c>
      <c r="B58" s="49" t="s">
        <v>65</v>
      </c>
      <c r="C58" s="9">
        <v>20387.25</v>
      </c>
      <c r="D58" s="9">
        <v>554.05999999999995</v>
      </c>
      <c r="E58" s="44"/>
    </row>
    <row r="59" spans="1:5" ht="14.25" customHeight="1" x14ac:dyDescent="0.35">
      <c r="A59" s="52">
        <v>7480</v>
      </c>
      <c r="B59" s="49" t="s">
        <v>66</v>
      </c>
      <c r="C59" s="46">
        <v>0</v>
      </c>
      <c r="D59" s="46">
        <v>0</v>
      </c>
      <c r="E59" s="44"/>
    </row>
    <row r="60" spans="1:5" x14ac:dyDescent="0.35">
      <c r="A60" s="52">
        <v>7500</v>
      </c>
      <c r="B60" s="49" t="s">
        <v>22</v>
      </c>
      <c r="C60" s="46">
        <v>0</v>
      </c>
      <c r="D60" s="46">
        <v>0</v>
      </c>
      <c r="E60" s="44"/>
    </row>
    <row r="61" spans="1:5" x14ac:dyDescent="0.35">
      <c r="A61" s="52">
        <v>7712</v>
      </c>
      <c r="B61" s="49" t="s">
        <v>90</v>
      </c>
      <c r="C61" s="46">
        <v>0</v>
      </c>
      <c r="D61" s="46">
        <v>0</v>
      </c>
      <c r="E61" s="44"/>
    </row>
    <row r="62" spans="1:5" x14ac:dyDescent="0.35">
      <c r="A62" s="52">
        <v>7770</v>
      </c>
      <c r="B62" s="52" t="s">
        <v>67</v>
      </c>
      <c r="C62" s="46">
        <v>0</v>
      </c>
      <c r="D62" s="46">
        <v>0</v>
      </c>
      <c r="E62" s="44"/>
    </row>
    <row r="63" spans="1:5" x14ac:dyDescent="0.35">
      <c r="A63" s="52">
        <v>7790</v>
      </c>
      <c r="B63" s="52" t="s">
        <v>68</v>
      </c>
      <c r="C63" s="46">
        <v>0</v>
      </c>
      <c r="D63" s="46">
        <v>425</v>
      </c>
      <c r="E63" s="44"/>
    </row>
    <row r="64" spans="1:5" x14ac:dyDescent="0.35">
      <c r="A64" s="38"/>
      <c r="B64" s="38"/>
      <c r="C64" s="46"/>
      <c r="D64" s="9"/>
      <c r="E64" s="44"/>
    </row>
    <row r="65" spans="1:5" x14ac:dyDescent="0.35">
      <c r="A65" s="38"/>
      <c r="B65" s="13" t="s">
        <v>7</v>
      </c>
      <c r="C65" s="11">
        <f>SUM(C32:C63)</f>
        <v>56584.5</v>
      </c>
      <c r="D65" s="11">
        <f>SUM(D32:D63)</f>
        <v>14675.02</v>
      </c>
      <c r="E65" s="45"/>
    </row>
    <row r="66" spans="1:5" x14ac:dyDescent="0.35">
      <c r="A66" s="38"/>
      <c r="B66" s="13"/>
      <c r="C66" s="74"/>
      <c r="D66" s="9"/>
      <c r="E66" s="44"/>
    </row>
    <row r="67" spans="1:5" x14ac:dyDescent="0.35">
      <c r="A67" s="7"/>
      <c r="B67" s="7"/>
      <c r="C67" s="72"/>
      <c r="D67" s="9"/>
      <c r="E67" s="44"/>
    </row>
    <row r="68" spans="1:5" x14ac:dyDescent="0.35">
      <c r="A68" s="90" t="s">
        <v>8</v>
      </c>
      <c r="B68" s="90"/>
      <c r="C68" s="11">
        <f>+C28-C65</f>
        <v>-53843.33</v>
      </c>
      <c r="D68" s="11">
        <f>+D28-D65</f>
        <v>-14675.02</v>
      </c>
      <c r="E68" s="44"/>
    </row>
    <row r="69" spans="1:5" x14ac:dyDescent="0.35">
      <c r="A69" s="7"/>
      <c r="B69" s="7"/>
      <c r="C69" s="72"/>
      <c r="D69" s="10"/>
      <c r="E69" s="45"/>
    </row>
    <row r="70" spans="1:5" x14ac:dyDescent="0.35">
      <c r="A70" s="7"/>
      <c r="B70" s="7" t="s">
        <v>9</v>
      </c>
      <c r="C70" s="72"/>
    </row>
    <row r="71" spans="1:5" x14ac:dyDescent="0.35">
      <c r="A71" s="7"/>
      <c r="B71" s="7"/>
      <c r="C71" s="72"/>
    </row>
    <row r="72" spans="1:5" x14ac:dyDescent="0.35">
      <c r="A72" s="38">
        <v>8040</v>
      </c>
      <c r="B72" s="3" t="s">
        <v>10</v>
      </c>
      <c r="C72" s="9">
        <v>0</v>
      </c>
      <c r="D72" s="18">
        <v>0</v>
      </c>
    </row>
    <row r="73" spans="1:5" x14ac:dyDescent="0.35">
      <c r="A73" s="38"/>
      <c r="B73" s="38"/>
      <c r="C73" s="46"/>
      <c r="D73" s="18"/>
    </row>
    <row r="74" spans="1:5" x14ac:dyDescent="0.35">
      <c r="A74" s="38"/>
      <c r="B74" s="13" t="s">
        <v>11</v>
      </c>
      <c r="C74" s="11">
        <f t="shared" ref="C74:D74" si="0">SUM(C72:C73)</f>
        <v>0</v>
      </c>
      <c r="D74" s="11">
        <f t="shared" si="0"/>
        <v>0</v>
      </c>
    </row>
    <row r="75" spans="1:5" x14ac:dyDescent="0.35">
      <c r="A75" s="38"/>
      <c r="B75" s="38"/>
      <c r="C75" s="46"/>
      <c r="D75" s="18"/>
    </row>
    <row r="76" spans="1:5" x14ac:dyDescent="0.35">
      <c r="A76" s="38">
        <v>8150</v>
      </c>
      <c r="B76" s="38" t="s">
        <v>79</v>
      </c>
      <c r="C76" s="46">
        <v>0</v>
      </c>
      <c r="D76" s="18">
        <v>0</v>
      </c>
    </row>
    <row r="77" spans="1:5" x14ac:dyDescent="0.35">
      <c r="A77" s="38">
        <v>8155</v>
      </c>
      <c r="B77" s="38" t="s">
        <v>12</v>
      </c>
      <c r="C77" s="46">
        <v>0</v>
      </c>
      <c r="D77" s="18"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/>
      <c r="B79" s="37" t="s">
        <v>13</v>
      </c>
      <c r="C79" s="11">
        <f>SUM(C76:C78)</f>
        <v>0</v>
      </c>
      <c r="D79" s="11">
        <f>SUM(D76:D78)</f>
        <v>0</v>
      </c>
    </row>
    <row r="80" spans="1:5" x14ac:dyDescent="0.35">
      <c r="A80" s="38"/>
      <c r="B80" s="38"/>
      <c r="C80" s="46"/>
      <c r="D80" s="18"/>
    </row>
    <row r="81" spans="1:4" x14ac:dyDescent="0.35">
      <c r="A81" s="7"/>
      <c r="B81" s="7"/>
      <c r="C81" s="72"/>
      <c r="D81" s="18"/>
    </row>
    <row r="82" spans="1:4" x14ac:dyDescent="0.35">
      <c r="A82" s="38"/>
      <c r="B82" s="38"/>
      <c r="C82" s="46"/>
      <c r="D82" s="18"/>
    </row>
    <row r="83" spans="1:4" x14ac:dyDescent="0.35">
      <c r="A83" s="90" t="s">
        <v>14</v>
      </c>
      <c r="B83" s="90"/>
      <c r="C83" s="11">
        <f>+C68+C72-C79</f>
        <v>-53843.33</v>
      </c>
      <c r="D83" s="11">
        <f>+D68+D72-D79</f>
        <v>-14675.02</v>
      </c>
    </row>
    <row r="84" spans="1:4" x14ac:dyDescent="0.35">
      <c r="A84" s="89"/>
      <c r="B84" s="89"/>
      <c r="C84" s="96"/>
      <c r="D84" s="18"/>
    </row>
  </sheetData>
  <mergeCells count="8">
    <mergeCell ref="A5:B5"/>
    <mergeCell ref="A7:A8"/>
    <mergeCell ref="B7:B8"/>
    <mergeCell ref="C7:C8"/>
    <mergeCell ref="D7:D8"/>
    <mergeCell ref="A68:B68"/>
    <mergeCell ref="A83:B83"/>
    <mergeCell ref="A84:B8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5695-5965-40D9-8F4A-323C65CCBFD8}">
  <sheetPr>
    <pageSetUpPr fitToPage="1"/>
  </sheetPr>
  <dimension ref="A1:F84"/>
  <sheetViews>
    <sheetView topLeftCell="A74" workbookViewId="0">
      <selection activeCell="C83" sqref="C9:C83"/>
    </sheetView>
  </sheetViews>
  <sheetFormatPr baseColWidth="10" defaultColWidth="7.7265625" defaultRowHeight="14.5" x14ac:dyDescent="0.35"/>
  <cols>
    <col min="1" max="1" width="7.7265625" style="40"/>
    <col min="2" max="2" width="30.81640625" style="40" bestFit="1" customWidth="1"/>
    <col min="3" max="3" width="11.453125" style="97" customWidth="1"/>
    <col min="4" max="4" width="10.453125" style="3" customWidth="1"/>
    <col min="5" max="5" width="10" style="40" customWidth="1"/>
    <col min="6" max="16384" width="7.7265625" style="40"/>
  </cols>
  <sheetData>
    <row r="1" spans="1:6" ht="18.5" x14ac:dyDescent="0.45">
      <c r="A1" s="1" t="s">
        <v>96</v>
      </c>
      <c r="B1" s="39"/>
      <c r="C1" s="94" t="s">
        <v>89</v>
      </c>
      <c r="D1" s="65"/>
      <c r="E1" s="41"/>
    </row>
    <row r="3" spans="1:6" ht="15" thickBot="1" x14ac:dyDescent="0.4">
      <c r="A3" s="5" t="s">
        <v>0</v>
      </c>
      <c r="B3" s="5" t="s">
        <v>1</v>
      </c>
      <c r="C3" s="95" t="s">
        <v>2</v>
      </c>
      <c r="D3" s="66" t="s">
        <v>73</v>
      </c>
      <c r="E3" s="42"/>
    </row>
    <row r="4" spans="1:6" x14ac:dyDescent="0.35">
      <c r="A4" s="7"/>
      <c r="B4" s="7"/>
      <c r="C4" s="76"/>
    </row>
    <row r="5" spans="1:6" ht="12.75" customHeight="1" x14ac:dyDescent="0.35">
      <c r="A5" s="90" t="s">
        <v>3</v>
      </c>
      <c r="B5" s="90"/>
      <c r="C5" s="77"/>
    </row>
    <row r="6" spans="1:6" x14ac:dyDescent="0.35">
      <c r="A6" s="38"/>
      <c r="B6" s="38"/>
      <c r="C6" s="93"/>
    </row>
    <row r="7" spans="1:6" x14ac:dyDescent="0.35">
      <c r="A7" s="91"/>
      <c r="B7" s="90" t="s">
        <v>32</v>
      </c>
      <c r="C7" s="100" t="s">
        <v>98</v>
      </c>
      <c r="D7" s="88">
        <v>2022</v>
      </c>
      <c r="E7" s="43"/>
    </row>
    <row r="8" spans="1:6" x14ac:dyDescent="0.35">
      <c r="A8" s="91"/>
      <c r="B8" s="90"/>
      <c r="C8" s="101"/>
      <c r="D8" s="88"/>
      <c r="E8" s="43"/>
    </row>
    <row r="9" spans="1:6" x14ac:dyDescent="0.35">
      <c r="A9" s="7"/>
      <c r="B9" s="7"/>
      <c r="C9" s="72"/>
      <c r="D9" s="9"/>
      <c r="E9" s="44"/>
    </row>
    <row r="10" spans="1:6" x14ac:dyDescent="0.35">
      <c r="A10" s="52">
        <v>3020</v>
      </c>
      <c r="B10" s="49" t="s">
        <v>34</v>
      </c>
      <c r="C10" s="9">
        <v>0</v>
      </c>
      <c r="D10" s="9">
        <v>0</v>
      </c>
      <c r="E10" s="63"/>
    </row>
    <row r="11" spans="1:6" x14ac:dyDescent="0.35">
      <c r="A11" s="52">
        <v>3180</v>
      </c>
      <c r="B11" s="49" t="s">
        <v>35</v>
      </c>
      <c r="C11" s="9">
        <v>0</v>
      </c>
      <c r="D11" s="9">
        <v>0</v>
      </c>
      <c r="E11" s="44"/>
    </row>
    <row r="12" spans="1:6" x14ac:dyDescent="0.35">
      <c r="A12" s="52">
        <v>3210</v>
      </c>
      <c r="B12" s="49" t="s">
        <v>29</v>
      </c>
      <c r="C12" s="9">
        <v>0</v>
      </c>
      <c r="D12" s="9">
        <v>0</v>
      </c>
      <c r="E12" s="44"/>
    </row>
    <row r="13" spans="1:6" x14ac:dyDescent="0.35">
      <c r="A13" s="52">
        <v>3400</v>
      </c>
      <c r="B13" s="49" t="s">
        <v>36</v>
      </c>
      <c r="C13" s="9">
        <v>0</v>
      </c>
      <c r="D13" s="9">
        <v>0</v>
      </c>
      <c r="E13" s="44"/>
    </row>
    <row r="14" spans="1:6" x14ac:dyDescent="0.35">
      <c r="A14" s="52">
        <v>3401</v>
      </c>
      <c r="B14" s="49" t="s">
        <v>4</v>
      </c>
      <c r="C14" s="9">
        <v>0</v>
      </c>
      <c r="D14" s="9">
        <v>0</v>
      </c>
      <c r="E14" s="44"/>
    </row>
    <row r="15" spans="1:6" x14ac:dyDescent="0.35">
      <c r="A15" s="52">
        <v>3420</v>
      </c>
      <c r="B15" s="49" t="s">
        <v>37</v>
      </c>
      <c r="C15" s="9">
        <v>0</v>
      </c>
      <c r="D15" s="9">
        <v>0</v>
      </c>
      <c r="E15" s="44"/>
      <c r="F15" s="61"/>
    </row>
    <row r="16" spans="1:6" x14ac:dyDescent="0.35">
      <c r="A16" s="52">
        <v>3421</v>
      </c>
      <c r="B16" s="49" t="s">
        <v>93</v>
      </c>
      <c r="C16" s="9">
        <v>0</v>
      </c>
      <c r="D16" s="9">
        <v>0</v>
      </c>
      <c r="E16" s="44"/>
      <c r="F16" s="61"/>
    </row>
    <row r="17" spans="1:5" x14ac:dyDescent="0.35">
      <c r="A17" s="52">
        <v>3600</v>
      </c>
      <c r="B17" s="49" t="s">
        <v>38</v>
      </c>
      <c r="C17" s="9">
        <v>0</v>
      </c>
      <c r="D17" s="9">
        <v>0</v>
      </c>
      <c r="E17" s="44"/>
    </row>
    <row r="18" spans="1:5" x14ac:dyDescent="0.35">
      <c r="A18" s="52">
        <v>3910</v>
      </c>
      <c r="B18" s="49" t="s">
        <v>39</v>
      </c>
      <c r="C18" s="9">
        <v>0</v>
      </c>
      <c r="D18" s="9">
        <v>245.62</v>
      </c>
      <c r="E18" s="44"/>
    </row>
    <row r="19" spans="1:5" x14ac:dyDescent="0.35">
      <c r="A19" s="52">
        <v>3920</v>
      </c>
      <c r="B19" s="49" t="s">
        <v>40</v>
      </c>
      <c r="C19" s="9">
        <v>0</v>
      </c>
      <c r="D19" s="9">
        <v>0</v>
      </c>
      <c r="E19" s="44"/>
    </row>
    <row r="20" spans="1:5" x14ac:dyDescent="0.35">
      <c r="A20" s="52">
        <v>3940</v>
      </c>
      <c r="B20" s="3" t="s">
        <v>77</v>
      </c>
      <c r="C20" s="9">
        <v>417.54</v>
      </c>
      <c r="D20" s="9">
        <v>347.81</v>
      </c>
      <c r="E20" s="44"/>
    </row>
    <row r="21" spans="1:5" x14ac:dyDescent="0.35">
      <c r="A21" s="52">
        <v>3950</v>
      </c>
      <c r="B21" s="49" t="s">
        <v>41</v>
      </c>
      <c r="C21" s="9">
        <v>0</v>
      </c>
      <c r="D21" s="9">
        <v>0</v>
      </c>
      <c r="E21" s="44"/>
    </row>
    <row r="22" spans="1:5" x14ac:dyDescent="0.35">
      <c r="A22" s="52">
        <v>3980</v>
      </c>
      <c r="B22" s="49" t="s">
        <v>42</v>
      </c>
      <c r="C22" s="9">
        <v>0</v>
      </c>
      <c r="D22" s="9">
        <v>0</v>
      </c>
      <c r="E22" s="44"/>
    </row>
    <row r="23" spans="1:5" x14ac:dyDescent="0.35">
      <c r="A23" s="52">
        <v>3981</v>
      </c>
      <c r="B23" s="49" t="s">
        <v>43</v>
      </c>
      <c r="C23" s="9">
        <v>0</v>
      </c>
      <c r="D23" s="9">
        <v>0</v>
      </c>
      <c r="E23" s="44"/>
    </row>
    <row r="24" spans="1:5" x14ac:dyDescent="0.35">
      <c r="A24" s="52">
        <v>3990</v>
      </c>
      <c r="B24" s="49" t="s">
        <v>44</v>
      </c>
      <c r="C24" s="9">
        <v>0</v>
      </c>
      <c r="D24" s="9">
        <v>417.56</v>
      </c>
      <c r="E24" s="44"/>
    </row>
    <row r="25" spans="1:5" x14ac:dyDescent="0.35">
      <c r="A25" s="52">
        <v>3991</v>
      </c>
      <c r="B25" s="49" t="s">
        <v>45</v>
      </c>
      <c r="C25" s="9">
        <v>0</v>
      </c>
      <c r="D25" s="9">
        <v>0</v>
      </c>
      <c r="E25" s="44"/>
    </row>
    <row r="26" spans="1:5" x14ac:dyDescent="0.35">
      <c r="A26" s="52">
        <v>3992</v>
      </c>
      <c r="B26" s="49" t="s">
        <v>46</v>
      </c>
      <c r="C26" s="9">
        <v>0</v>
      </c>
      <c r="D26" s="9">
        <v>0</v>
      </c>
      <c r="E26" s="44"/>
    </row>
    <row r="27" spans="1:5" x14ac:dyDescent="0.35">
      <c r="A27" s="38">
        <v>3993</v>
      </c>
      <c r="B27" s="38" t="s">
        <v>74</v>
      </c>
      <c r="C27" s="9">
        <v>0</v>
      </c>
      <c r="D27" s="9">
        <v>0</v>
      </c>
      <c r="E27" s="44"/>
    </row>
    <row r="28" spans="1:5" x14ac:dyDescent="0.35">
      <c r="A28" s="7"/>
      <c r="B28" s="37" t="s">
        <v>5</v>
      </c>
      <c r="C28" s="11">
        <f>SUM(C10:C27)</f>
        <v>417.54</v>
      </c>
      <c r="D28" s="11">
        <f>SUM(D10:D27)</f>
        <v>1010.99</v>
      </c>
      <c r="E28" s="44"/>
    </row>
    <row r="29" spans="1:5" x14ac:dyDescent="0.35">
      <c r="A29" s="7"/>
      <c r="B29" s="7"/>
      <c r="C29" s="72"/>
      <c r="D29" s="9"/>
      <c r="E29" s="44"/>
    </row>
    <row r="30" spans="1:5" x14ac:dyDescent="0.35">
      <c r="A30" s="7"/>
      <c r="B30" s="37" t="s">
        <v>6</v>
      </c>
      <c r="C30" s="73"/>
      <c r="D30" s="9"/>
      <c r="E30" s="44"/>
    </row>
    <row r="31" spans="1:5" x14ac:dyDescent="0.35">
      <c r="A31" s="7"/>
      <c r="B31" s="7"/>
      <c r="C31" s="72"/>
      <c r="D31" s="9"/>
      <c r="E31" s="44"/>
    </row>
    <row r="32" spans="1:5" x14ac:dyDescent="0.35">
      <c r="A32" s="52">
        <v>4180</v>
      </c>
      <c r="B32" s="49" t="s">
        <v>47</v>
      </c>
      <c r="C32" s="9">
        <v>0</v>
      </c>
      <c r="D32" s="9">
        <v>0</v>
      </c>
      <c r="E32" s="44"/>
    </row>
    <row r="33" spans="1:5" x14ac:dyDescent="0.35">
      <c r="A33" s="52">
        <v>4340</v>
      </c>
      <c r="B33" s="3" t="s">
        <v>78</v>
      </c>
      <c r="C33" s="9">
        <v>0</v>
      </c>
      <c r="D33" s="9">
        <v>0</v>
      </c>
      <c r="E33" s="44"/>
    </row>
    <row r="34" spans="1:5" x14ac:dyDescent="0.35">
      <c r="A34" s="52">
        <v>6000</v>
      </c>
      <c r="B34" s="3" t="s">
        <v>94</v>
      </c>
      <c r="C34" s="9">
        <v>0</v>
      </c>
      <c r="D34" s="9">
        <v>0</v>
      </c>
      <c r="E34" s="44"/>
    </row>
    <row r="35" spans="1:5" x14ac:dyDescent="0.35">
      <c r="A35" s="52">
        <v>6300</v>
      </c>
      <c r="B35" s="49" t="s">
        <v>48</v>
      </c>
      <c r="C35" s="9">
        <v>0</v>
      </c>
      <c r="D35" s="9">
        <v>0</v>
      </c>
      <c r="E35" s="44"/>
    </row>
    <row r="36" spans="1:5" x14ac:dyDescent="0.35">
      <c r="A36" s="52">
        <v>6340</v>
      </c>
      <c r="B36" s="52" t="s">
        <v>49</v>
      </c>
      <c r="C36" s="9">
        <v>0</v>
      </c>
      <c r="D36" s="9">
        <v>0</v>
      </c>
      <c r="E36" s="44"/>
    </row>
    <row r="37" spans="1:5" x14ac:dyDescent="0.35">
      <c r="A37" s="52">
        <v>6350</v>
      </c>
      <c r="B37" s="52" t="s">
        <v>50</v>
      </c>
      <c r="C37" s="9">
        <v>0</v>
      </c>
      <c r="D37" s="9">
        <v>0</v>
      </c>
      <c r="E37" s="44"/>
    </row>
    <row r="38" spans="1:5" x14ac:dyDescent="0.35">
      <c r="A38" s="52">
        <v>6360</v>
      </c>
      <c r="B38" s="52" t="s">
        <v>95</v>
      </c>
      <c r="C38" s="9">
        <v>0</v>
      </c>
      <c r="D38" s="9">
        <v>0</v>
      </c>
      <c r="E38" s="44"/>
    </row>
    <row r="39" spans="1:5" x14ac:dyDescent="0.35">
      <c r="A39" s="52">
        <v>6400</v>
      </c>
      <c r="B39" s="52" t="s">
        <v>51</v>
      </c>
      <c r="C39" s="9">
        <v>0</v>
      </c>
      <c r="D39" s="9">
        <v>0</v>
      </c>
      <c r="E39" s="44"/>
    </row>
    <row r="40" spans="1:5" x14ac:dyDescent="0.35">
      <c r="A40" s="52">
        <v>6530</v>
      </c>
      <c r="B40" s="52" t="s">
        <v>52</v>
      </c>
      <c r="C40" s="9">
        <v>1092</v>
      </c>
      <c r="D40" s="9">
        <v>0</v>
      </c>
      <c r="E40" s="44"/>
    </row>
    <row r="41" spans="1:5" x14ac:dyDescent="0.35">
      <c r="A41" s="52">
        <v>6600</v>
      </c>
      <c r="B41" s="49" t="s">
        <v>53</v>
      </c>
      <c r="C41" s="46">
        <v>0</v>
      </c>
      <c r="D41" s="46">
        <v>0</v>
      </c>
      <c r="E41" s="44"/>
    </row>
    <row r="42" spans="1:5" x14ac:dyDescent="0.35">
      <c r="A42" s="52">
        <v>6601</v>
      </c>
      <c r="B42" s="49" t="s">
        <v>54</v>
      </c>
      <c r="C42" s="46">
        <v>0</v>
      </c>
      <c r="D42" s="46">
        <v>0</v>
      </c>
      <c r="E42" s="44"/>
    </row>
    <row r="43" spans="1:5" x14ac:dyDescent="0.35">
      <c r="A43" s="52">
        <v>6602</v>
      </c>
      <c r="B43" s="49" t="s">
        <v>55</v>
      </c>
      <c r="C43" s="46">
        <v>0</v>
      </c>
      <c r="D43" s="46">
        <v>0</v>
      </c>
      <c r="E43" s="44"/>
    </row>
    <row r="44" spans="1:5" x14ac:dyDescent="0.35">
      <c r="A44" s="52">
        <v>6620</v>
      </c>
      <c r="B44" s="49" t="s">
        <v>56</v>
      </c>
      <c r="C44" s="46">
        <v>0</v>
      </c>
      <c r="D44" s="46">
        <v>0</v>
      </c>
      <c r="E44" s="44"/>
    </row>
    <row r="45" spans="1:5" x14ac:dyDescent="0.35">
      <c r="A45" s="52">
        <v>6621</v>
      </c>
      <c r="B45" s="49" t="s">
        <v>99</v>
      </c>
      <c r="C45" s="46">
        <v>0</v>
      </c>
      <c r="D45" s="46">
        <v>0</v>
      </c>
      <c r="E45" s="44"/>
    </row>
    <row r="46" spans="1:5" x14ac:dyDescent="0.35">
      <c r="A46" s="52">
        <v>6720</v>
      </c>
      <c r="B46" s="3" t="s">
        <v>75</v>
      </c>
      <c r="C46" s="46">
        <v>0</v>
      </c>
      <c r="D46" s="46">
        <v>0</v>
      </c>
      <c r="E46" s="44"/>
    </row>
    <row r="47" spans="1:5" x14ac:dyDescent="0.35">
      <c r="A47" s="52">
        <v>6800</v>
      </c>
      <c r="B47" s="49" t="s">
        <v>30</v>
      </c>
      <c r="C47" s="46">
        <v>0</v>
      </c>
      <c r="D47" s="46">
        <v>0</v>
      </c>
      <c r="E47" s="44"/>
    </row>
    <row r="48" spans="1:5" x14ac:dyDescent="0.35">
      <c r="A48" s="52">
        <v>6810</v>
      </c>
      <c r="B48" s="49" t="s">
        <v>100</v>
      </c>
      <c r="C48" s="46">
        <v>0</v>
      </c>
      <c r="D48" s="46">
        <v>0</v>
      </c>
      <c r="E48" s="44"/>
    </row>
    <row r="49" spans="1:5" x14ac:dyDescent="0.35">
      <c r="A49" s="52">
        <v>6860</v>
      </c>
      <c r="B49" s="49" t="s">
        <v>57</v>
      </c>
      <c r="C49" s="9">
        <v>582.1</v>
      </c>
      <c r="D49" s="9">
        <v>0</v>
      </c>
      <c r="E49" s="44"/>
    </row>
    <row r="50" spans="1:5" x14ac:dyDescent="0.35">
      <c r="A50" s="52">
        <v>6861</v>
      </c>
      <c r="B50" s="49" t="s">
        <v>58</v>
      </c>
      <c r="C50" s="9">
        <v>0</v>
      </c>
      <c r="D50" s="9">
        <v>0</v>
      </c>
      <c r="E50" s="44"/>
    </row>
    <row r="51" spans="1:5" x14ac:dyDescent="0.35">
      <c r="A51" s="52">
        <v>6862</v>
      </c>
      <c r="B51" s="49" t="s">
        <v>46</v>
      </c>
      <c r="C51" s="9">
        <v>0</v>
      </c>
      <c r="D51" s="9">
        <v>0</v>
      </c>
      <c r="E51" s="44"/>
    </row>
    <row r="52" spans="1:5" x14ac:dyDescent="0.35">
      <c r="A52" s="52">
        <v>6900</v>
      </c>
      <c r="B52" s="49" t="s">
        <v>59</v>
      </c>
      <c r="C52" s="9">
        <v>0</v>
      </c>
      <c r="D52" s="9">
        <v>0</v>
      </c>
      <c r="E52" s="44"/>
    </row>
    <row r="53" spans="1:5" ht="15" customHeight="1" x14ac:dyDescent="0.35">
      <c r="A53" s="52">
        <v>6940</v>
      </c>
      <c r="B53" s="52" t="s">
        <v>60</v>
      </c>
      <c r="C53" s="9">
        <v>0</v>
      </c>
      <c r="D53" s="9">
        <v>0</v>
      </c>
      <c r="E53" s="44"/>
    </row>
    <row r="54" spans="1:5" x14ac:dyDescent="0.35">
      <c r="A54" s="52">
        <v>7000</v>
      </c>
      <c r="B54" s="52" t="s">
        <v>61</v>
      </c>
      <c r="C54" s="9">
        <v>0</v>
      </c>
      <c r="D54" s="9">
        <v>0</v>
      </c>
      <c r="E54" s="44"/>
    </row>
    <row r="55" spans="1:5" x14ac:dyDescent="0.35">
      <c r="A55" s="52">
        <v>7320</v>
      </c>
      <c r="B55" s="52" t="s">
        <v>62</v>
      </c>
      <c r="C55" s="9">
        <v>0</v>
      </c>
      <c r="D55" s="9">
        <v>0</v>
      </c>
      <c r="E55" s="44"/>
    </row>
    <row r="56" spans="1:5" ht="15" customHeight="1" x14ac:dyDescent="0.35">
      <c r="A56" s="52">
        <v>7400</v>
      </c>
      <c r="B56" s="52" t="s">
        <v>64</v>
      </c>
      <c r="C56" s="9">
        <v>0</v>
      </c>
      <c r="D56" s="9">
        <v>0</v>
      </c>
      <c r="E56" s="44"/>
    </row>
    <row r="57" spans="1:5" x14ac:dyDescent="0.35">
      <c r="A57" s="52">
        <v>7410</v>
      </c>
      <c r="B57" s="49" t="s">
        <v>63</v>
      </c>
      <c r="C57" s="9">
        <v>1332</v>
      </c>
      <c r="D57" s="9">
        <v>2416.5</v>
      </c>
      <c r="E57" s="44"/>
    </row>
    <row r="58" spans="1:5" ht="14.25" customHeight="1" x14ac:dyDescent="0.35">
      <c r="A58" s="52">
        <v>7420</v>
      </c>
      <c r="B58" s="49" t="s">
        <v>65</v>
      </c>
      <c r="C58" s="9">
        <v>0</v>
      </c>
      <c r="D58" s="9">
        <v>8452.25</v>
      </c>
      <c r="E58" s="44"/>
    </row>
    <row r="59" spans="1:5" ht="14.25" customHeight="1" x14ac:dyDescent="0.35">
      <c r="A59" s="52">
        <v>7480</v>
      </c>
      <c r="B59" s="49" t="s">
        <v>66</v>
      </c>
      <c r="C59" s="46">
        <v>0</v>
      </c>
      <c r="D59" s="46">
        <v>0</v>
      </c>
      <c r="E59" s="44"/>
    </row>
    <row r="60" spans="1:5" x14ac:dyDescent="0.35">
      <c r="A60" s="52">
        <v>7500</v>
      </c>
      <c r="B60" s="49" t="s">
        <v>22</v>
      </c>
      <c r="C60" s="46">
        <v>0</v>
      </c>
      <c r="D60" s="46">
        <v>0</v>
      </c>
      <c r="E60" s="44"/>
    </row>
    <row r="61" spans="1:5" x14ac:dyDescent="0.35">
      <c r="A61" s="52">
        <v>7712</v>
      </c>
      <c r="B61" s="49" t="s">
        <v>90</v>
      </c>
      <c r="C61" s="46">
        <v>0</v>
      </c>
      <c r="D61" s="46">
        <v>0</v>
      </c>
      <c r="E61" s="44"/>
    </row>
    <row r="62" spans="1:5" x14ac:dyDescent="0.35">
      <c r="A62" s="52">
        <v>7770</v>
      </c>
      <c r="B62" s="52" t="s">
        <v>67</v>
      </c>
      <c r="C62" s="46">
        <v>0</v>
      </c>
      <c r="D62" s="46">
        <v>0</v>
      </c>
      <c r="E62" s="44"/>
    </row>
    <row r="63" spans="1:5" x14ac:dyDescent="0.35">
      <c r="A63" s="52">
        <v>7790</v>
      </c>
      <c r="B63" s="52" t="s">
        <v>68</v>
      </c>
      <c r="C63" s="46">
        <v>0</v>
      </c>
      <c r="D63" s="46">
        <v>0</v>
      </c>
      <c r="E63" s="44"/>
    </row>
    <row r="64" spans="1:5" x14ac:dyDescent="0.35">
      <c r="A64" s="38"/>
      <c r="B64" s="38"/>
      <c r="C64" s="46"/>
      <c r="D64" s="9"/>
      <c r="E64" s="44"/>
    </row>
    <row r="65" spans="1:5" x14ac:dyDescent="0.35">
      <c r="A65" s="38"/>
      <c r="B65" s="13" t="s">
        <v>7</v>
      </c>
      <c r="C65" s="11">
        <f>SUM(C32:C63)</f>
        <v>3006.1</v>
      </c>
      <c r="D65" s="11">
        <f>SUM(D32:D63)</f>
        <v>10868.75</v>
      </c>
      <c r="E65" s="45"/>
    </row>
    <row r="66" spans="1:5" x14ac:dyDescent="0.35">
      <c r="A66" s="38"/>
      <c r="B66" s="13"/>
      <c r="C66" s="74"/>
      <c r="D66" s="9"/>
      <c r="E66" s="44"/>
    </row>
    <row r="67" spans="1:5" x14ac:dyDescent="0.35">
      <c r="A67" s="7"/>
      <c r="B67" s="7"/>
      <c r="C67" s="72"/>
      <c r="D67" s="9"/>
      <c r="E67" s="44"/>
    </row>
    <row r="68" spans="1:5" x14ac:dyDescent="0.35">
      <c r="A68" s="90" t="s">
        <v>8</v>
      </c>
      <c r="B68" s="90"/>
      <c r="C68" s="11">
        <f>+C28-C65</f>
        <v>-2588.56</v>
      </c>
      <c r="D68" s="11">
        <f>+D28-D65</f>
        <v>-9857.76</v>
      </c>
      <c r="E68" s="44"/>
    </row>
    <row r="69" spans="1:5" x14ac:dyDescent="0.35">
      <c r="A69" s="7"/>
      <c r="B69" s="7"/>
      <c r="C69" s="72"/>
      <c r="D69" s="10"/>
      <c r="E69" s="45"/>
    </row>
    <row r="70" spans="1:5" x14ac:dyDescent="0.35">
      <c r="A70" s="7"/>
      <c r="B70" s="7" t="s">
        <v>9</v>
      </c>
      <c r="C70" s="72"/>
    </row>
    <row r="71" spans="1:5" x14ac:dyDescent="0.35">
      <c r="A71" s="7"/>
      <c r="B71" s="7"/>
      <c r="C71" s="72"/>
    </row>
    <row r="72" spans="1:5" x14ac:dyDescent="0.35">
      <c r="A72" s="38">
        <v>8040</v>
      </c>
      <c r="B72" s="3" t="s">
        <v>10</v>
      </c>
      <c r="C72" s="9">
        <v>0</v>
      </c>
      <c r="D72" s="18">
        <v>0</v>
      </c>
    </row>
    <row r="73" spans="1:5" x14ac:dyDescent="0.35">
      <c r="A73" s="38"/>
      <c r="B73" s="38"/>
      <c r="C73" s="46"/>
      <c r="D73" s="18"/>
    </row>
    <row r="74" spans="1:5" x14ac:dyDescent="0.35">
      <c r="A74" s="38"/>
      <c r="B74" s="13" t="s">
        <v>11</v>
      </c>
      <c r="C74" s="11">
        <f t="shared" ref="C74:D74" si="0">SUM(C72:C73)</f>
        <v>0</v>
      </c>
      <c r="D74" s="11">
        <f t="shared" si="0"/>
        <v>0</v>
      </c>
    </row>
    <row r="75" spans="1:5" x14ac:dyDescent="0.35">
      <c r="A75" s="38"/>
      <c r="B75" s="38"/>
      <c r="C75" s="46"/>
      <c r="D75" s="18"/>
    </row>
    <row r="76" spans="1:5" x14ac:dyDescent="0.35">
      <c r="A76" s="38">
        <v>8150</v>
      </c>
      <c r="B76" s="38" t="s">
        <v>79</v>
      </c>
      <c r="C76" s="46">
        <v>0</v>
      </c>
      <c r="D76" s="18">
        <v>0</v>
      </c>
    </row>
    <row r="77" spans="1:5" x14ac:dyDescent="0.35">
      <c r="A77" s="38">
        <v>8155</v>
      </c>
      <c r="B77" s="38" t="s">
        <v>12</v>
      </c>
      <c r="C77" s="46">
        <v>0</v>
      </c>
      <c r="D77" s="18">
        <v>0</v>
      </c>
    </row>
    <row r="78" spans="1:5" x14ac:dyDescent="0.35">
      <c r="A78" s="38"/>
      <c r="B78" s="38"/>
      <c r="C78" s="46"/>
      <c r="D78" s="18"/>
    </row>
    <row r="79" spans="1:5" x14ac:dyDescent="0.35">
      <c r="A79" s="38"/>
      <c r="B79" s="37" t="s">
        <v>13</v>
      </c>
      <c r="C79" s="11">
        <f>SUM(C76:C78)</f>
        <v>0</v>
      </c>
      <c r="D79" s="11">
        <f>SUM(D76:D78)</f>
        <v>0</v>
      </c>
    </row>
    <row r="80" spans="1:5" x14ac:dyDescent="0.35">
      <c r="A80" s="38"/>
      <c r="B80" s="38"/>
      <c r="C80" s="46"/>
      <c r="D80" s="18"/>
    </row>
    <row r="81" spans="1:4" x14ac:dyDescent="0.35">
      <c r="A81" s="7"/>
      <c r="B81" s="7"/>
      <c r="C81" s="72"/>
      <c r="D81" s="18"/>
    </row>
    <row r="82" spans="1:4" x14ac:dyDescent="0.35">
      <c r="A82" s="38"/>
      <c r="B82" s="38"/>
      <c r="C82" s="46"/>
      <c r="D82" s="18"/>
    </row>
    <row r="83" spans="1:4" x14ac:dyDescent="0.35">
      <c r="A83" s="90" t="s">
        <v>14</v>
      </c>
      <c r="B83" s="90"/>
      <c r="C83" s="11">
        <f>+C68+C72-C79</f>
        <v>-2588.56</v>
      </c>
      <c r="D83" s="11">
        <f>+D68+D72-D79</f>
        <v>-9857.76</v>
      </c>
    </row>
    <row r="84" spans="1:4" x14ac:dyDescent="0.35">
      <c r="A84" s="89"/>
      <c r="B84" s="89"/>
      <c r="C84" s="96"/>
      <c r="D84" s="18"/>
    </row>
  </sheetData>
  <mergeCells count="8">
    <mergeCell ref="A5:B5"/>
    <mergeCell ref="A7:A8"/>
    <mergeCell ref="B7:B8"/>
    <mergeCell ref="C7:C8"/>
    <mergeCell ref="D7:D8"/>
    <mergeCell ref="A68:B68"/>
    <mergeCell ref="A83:B83"/>
    <mergeCell ref="A84:B8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83"/>
  <sheetViews>
    <sheetView topLeftCell="A66" workbookViewId="0">
      <selection activeCell="M80" sqref="M80"/>
    </sheetView>
  </sheetViews>
  <sheetFormatPr baseColWidth="10" defaultColWidth="7.7265625" defaultRowHeight="13" x14ac:dyDescent="0.3"/>
  <cols>
    <col min="1" max="1" width="7.7265625" style="3"/>
    <col min="2" max="2" width="30.81640625" style="3" bestFit="1" customWidth="1"/>
    <col min="3" max="3" width="10.26953125" style="9" customWidth="1"/>
    <col min="4" max="4" width="10" style="9" customWidth="1"/>
    <col min="5" max="5" width="10" style="3" customWidth="1"/>
    <col min="6" max="16384" width="7.7265625" style="3"/>
  </cols>
  <sheetData>
    <row r="1" spans="1:5" ht="18.5" x14ac:dyDescent="0.45">
      <c r="A1" s="1" t="s">
        <v>96</v>
      </c>
      <c r="B1" s="2"/>
      <c r="C1" s="70" t="s">
        <v>70</v>
      </c>
      <c r="D1" s="16"/>
      <c r="E1" s="4"/>
    </row>
    <row r="3" spans="1:5" ht="13.5" thickBot="1" x14ac:dyDescent="0.35">
      <c r="A3" s="5" t="s">
        <v>0</v>
      </c>
      <c r="B3" s="5" t="s">
        <v>1</v>
      </c>
      <c r="C3" s="71" t="s">
        <v>2</v>
      </c>
      <c r="D3" s="69" t="s">
        <v>73</v>
      </c>
      <c r="E3" s="6"/>
    </row>
    <row r="4" spans="1:5" x14ac:dyDescent="0.3">
      <c r="A4" s="7"/>
      <c r="B4" s="7"/>
      <c r="C4" s="72"/>
    </row>
    <row r="5" spans="1:5" ht="12.75" customHeight="1" x14ac:dyDescent="0.3">
      <c r="A5" s="90" t="s">
        <v>3</v>
      </c>
      <c r="B5" s="90"/>
      <c r="C5" s="73"/>
    </row>
    <row r="6" spans="1:5" x14ac:dyDescent="0.3">
      <c r="A6" s="38"/>
      <c r="B6" s="38"/>
      <c r="C6" s="46"/>
    </row>
    <row r="7" spans="1:5" x14ac:dyDescent="0.3">
      <c r="A7" s="91"/>
      <c r="B7" s="90" t="s">
        <v>32</v>
      </c>
      <c r="C7" s="98" t="s">
        <v>98</v>
      </c>
      <c r="D7" s="92">
        <v>2022</v>
      </c>
      <c r="E7" s="8"/>
    </row>
    <row r="8" spans="1:5" x14ac:dyDescent="0.3">
      <c r="A8" s="91"/>
      <c r="B8" s="90"/>
      <c r="C8" s="99"/>
      <c r="D8" s="92"/>
      <c r="E8" s="8"/>
    </row>
    <row r="9" spans="1:5" x14ac:dyDescent="0.3">
      <c r="A9" s="38"/>
      <c r="B9" s="37"/>
      <c r="C9" s="23"/>
      <c r="D9" s="23"/>
      <c r="E9" s="8"/>
    </row>
    <row r="10" spans="1:5" x14ac:dyDescent="0.3">
      <c r="A10" s="52">
        <v>3020</v>
      </c>
      <c r="B10" s="49" t="s">
        <v>34</v>
      </c>
      <c r="C10" s="46">
        <v>0</v>
      </c>
      <c r="D10" s="46">
        <v>0</v>
      </c>
      <c r="E10" s="9"/>
    </row>
    <row r="11" spans="1:5" ht="14" x14ac:dyDescent="0.3">
      <c r="A11" s="52">
        <v>3180</v>
      </c>
      <c r="B11" s="49" t="s">
        <v>35</v>
      </c>
      <c r="C11" s="9">
        <v>0</v>
      </c>
      <c r="D11" s="9">
        <v>0</v>
      </c>
      <c r="E11" s="63"/>
    </row>
    <row r="12" spans="1:5" x14ac:dyDescent="0.3">
      <c r="A12" s="52">
        <v>3210</v>
      </c>
      <c r="B12" s="49" t="s">
        <v>29</v>
      </c>
      <c r="C12" s="9">
        <v>0</v>
      </c>
      <c r="D12" s="9">
        <v>0</v>
      </c>
      <c r="E12" s="9"/>
    </row>
    <row r="13" spans="1:5" x14ac:dyDescent="0.3">
      <c r="A13" s="52">
        <v>3400</v>
      </c>
      <c r="B13" s="49" t="s">
        <v>36</v>
      </c>
      <c r="C13" s="9">
        <v>864</v>
      </c>
      <c r="D13" s="9">
        <v>0</v>
      </c>
      <c r="E13" s="9"/>
    </row>
    <row r="14" spans="1:5" x14ac:dyDescent="0.3">
      <c r="A14" s="52">
        <v>3401</v>
      </c>
      <c r="B14" s="49" t="s">
        <v>4</v>
      </c>
      <c r="C14" s="9">
        <v>0</v>
      </c>
      <c r="D14" s="9">
        <v>19357.37</v>
      </c>
      <c r="E14" s="9"/>
    </row>
    <row r="15" spans="1:5" x14ac:dyDescent="0.3">
      <c r="A15" s="52">
        <v>3420</v>
      </c>
      <c r="B15" s="49" t="s">
        <v>37</v>
      </c>
      <c r="C15" s="9">
        <v>0</v>
      </c>
      <c r="D15" s="9">
        <v>0</v>
      </c>
      <c r="E15" s="9"/>
    </row>
    <row r="16" spans="1:5" x14ac:dyDescent="0.3">
      <c r="A16" s="52">
        <v>3421</v>
      </c>
      <c r="B16" s="49" t="s">
        <v>93</v>
      </c>
      <c r="C16" s="9">
        <v>0</v>
      </c>
      <c r="D16" s="9">
        <v>0</v>
      </c>
      <c r="E16" s="9"/>
    </row>
    <row r="17" spans="1:5" x14ac:dyDescent="0.3">
      <c r="A17" s="52">
        <v>3600</v>
      </c>
      <c r="B17" s="49" t="s">
        <v>38</v>
      </c>
      <c r="C17" s="9">
        <v>0</v>
      </c>
      <c r="D17" s="9">
        <v>0</v>
      </c>
      <c r="E17" s="9"/>
    </row>
    <row r="18" spans="1:5" x14ac:dyDescent="0.3">
      <c r="A18" s="52">
        <v>3910</v>
      </c>
      <c r="B18" s="49" t="s">
        <v>39</v>
      </c>
      <c r="C18" s="9">
        <v>0</v>
      </c>
      <c r="D18" s="9">
        <v>0</v>
      </c>
      <c r="E18" s="9"/>
    </row>
    <row r="19" spans="1:5" x14ac:dyDescent="0.3">
      <c r="A19" s="52">
        <v>3920</v>
      </c>
      <c r="B19" s="49" t="s">
        <v>40</v>
      </c>
      <c r="C19" s="9">
        <v>0</v>
      </c>
      <c r="D19" s="9">
        <v>0</v>
      </c>
      <c r="E19" s="9"/>
    </row>
    <row r="20" spans="1:5" x14ac:dyDescent="0.3">
      <c r="A20" s="52">
        <v>3940</v>
      </c>
      <c r="B20" s="3" t="s">
        <v>77</v>
      </c>
      <c r="C20" s="9">
        <v>0</v>
      </c>
      <c r="D20" s="9">
        <v>0</v>
      </c>
      <c r="E20" s="9"/>
    </row>
    <row r="21" spans="1:5" x14ac:dyDescent="0.3">
      <c r="A21" s="52">
        <v>3950</v>
      </c>
      <c r="B21" s="49" t="s">
        <v>41</v>
      </c>
      <c r="C21" s="9">
        <v>3640.49</v>
      </c>
      <c r="D21" s="9">
        <v>4359.8100000000004</v>
      </c>
      <c r="E21" s="9"/>
    </row>
    <row r="22" spans="1:5" x14ac:dyDescent="0.3">
      <c r="A22" s="52">
        <v>3980</v>
      </c>
      <c r="B22" s="49" t="s">
        <v>42</v>
      </c>
      <c r="C22" s="9">
        <v>13976.75</v>
      </c>
      <c r="D22" s="9">
        <v>6000</v>
      </c>
      <c r="E22" s="9"/>
    </row>
    <row r="23" spans="1:5" x14ac:dyDescent="0.3">
      <c r="A23" s="52">
        <v>3981</v>
      </c>
      <c r="B23" s="49" t="s">
        <v>43</v>
      </c>
      <c r="C23" s="9">
        <v>30000</v>
      </c>
      <c r="D23" s="9">
        <v>30000</v>
      </c>
      <c r="E23" s="9"/>
    </row>
    <row r="24" spans="1:5" x14ac:dyDescent="0.3">
      <c r="A24" s="52">
        <v>3990</v>
      </c>
      <c r="B24" s="49" t="s">
        <v>44</v>
      </c>
      <c r="C24" s="9">
        <v>6033.71</v>
      </c>
      <c r="D24" s="9">
        <v>0</v>
      </c>
      <c r="E24" s="9"/>
    </row>
    <row r="25" spans="1:5" x14ac:dyDescent="0.3">
      <c r="A25" s="52">
        <v>3991</v>
      </c>
      <c r="B25" s="49" t="s">
        <v>45</v>
      </c>
      <c r="C25" s="9">
        <v>0</v>
      </c>
      <c r="D25" s="9">
        <v>0</v>
      </c>
      <c r="E25" s="9"/>
    </row>
    <row r="26" spans="1:5" x14ac:dyDescent="0.3">
      <c r="A26" s="52">
        <v>3992</v>
      </c>
      <c r="B26" s="49" t="s">
        <v>46</v>
      </c>
      <c r="C26" s="9">
        <v>0</v>
      </c>
      <c r="D26" s="9">
        <v>0</v>
      </c>
      <c r="E26" s="9"/>
    </row>
    <row r="27" spans="1:5" x14ac:dyDescent="0.3">
      <c r="A27" s="38">
        <v>3993</v>
      </c>
      <c r="B27" s="38" t="s">
        <v>74</v>
      </c>
      <c r="C27" s="9">
        <v>0</v>
      </c>
      <c r="D27" s="9">
        <v>0</v>
      </c>
      <c r="E27" s="9"/>
    </row>
    <row r="28" spans="1:5" x14ac:dyDescent="0.3">
      <c r="A28" s="7"/>
      <c r="B28" s="37" t="s">
        <v>5</v>
      </c>
      <c r="C28" s="11">
        <f>SUM(C10:C27)</f>
        <v>54514.95</v>
      </c>
      <c r="D28" s="11">
        <f>SUM(D10:D27)</f>
        <v>59717.18</v>
      </c>
      <c r="E28" s="9"/>
    </row>
    <row r="29" spans="1:5" x14ac:dyDescent="0.3">
      <c r="A29" s="7"/>
      <c r="B29" s="7"/>
      <c r="C29" s="72"/>
      <c r="E29" s="9"/>
    </row>
    <row r="30" spans="1:5" x14ac:dyDescent="0.3">
      <c r="A30" s="7"/>
      <c r="B30" s="37" t="s">
        <v>6</v>
      </c>
      <c r="C30" s="73"/>
      <c r="E30" s="9"/>
    </row>
    <row r="31" spans="1:5" x14ac:dyDescent="0.3">
      <c r="A31" s="7"/>
      <c r="B31" s="7"/>
      <c r="C31" s="72"/>
      <c r="E31" s="9"/>
    </row>
    <row r="32" spans="1:5" x14ac:dyDescent="0.3">
      <c r="A32" s="52">
        <v>4180</v>
      </c>
      <c r="B32" s="49" t="s">
        <v>47</v>
      </c>
      <c r="C32" s="9">
        <v>0</v>
      </c>
      <c r="D32" s="9">
        <v>0</v>
      </c>
      <c r="E32" s="9"/>
    </row>
    <row r="33" spans="1:5" x14ac:dyDescent="0.3">
      <c r="A33" s="52">
        <v>4340</v>
      </c>
      <c r="B33" s="3" t="s">
        <v>78</v>
      </c>
      <c r="C33" s="9">
        <v>0</v>
      </c>
      <c r="D33" s="9">
        <v>0</v>
      </c>
      <c r="E33" s="9"/>
    </row>
    <row r="34" spans="1:5" x14ac:dyDescent="0.3">
      <c r="A34" s="52">
        <v>6000</v>
      </c>
      <c r="B34" s="3" t="s">
        <v>94</v>
      </c>
      <c r="C34" s="9">
        <v>0</v>
      </c>
      <c r="D34" s="9">
        <v>0</v>
      </c>
      <c r="E34" s="9"/>
    </row>
    <row r="35" spans="1:5" x14ac:dyDescent="0.3">
      <c r="A35" s="52">
        <v>6300</v>
      </c>
      <c r="B35" s="49" t="s">
        <v>48</v>
      </c>
      <c r="C35" s="9">
        <v>0</v>
      </c>
      <c r="D35" s="9">
        <v>0</v>
      </c>
      <c r="E35" s="9"/>
    </row>
    <row r="36" spans="1:5" x14ac:dyDescent="0.3">
      <c r="A36" s="52">
        <v>6340</v>
      </c>
      <c r="B36" s="52" t="s">
        <v>49</v>
      </c>
      <c r="C36" s="9">
        <v>0</v>
      </c>
      <c r="D36" s="9">
        <v>0</v>
      </c>
      <c r="E36" s="10"/>
    </row>
    <row r="37" spans="1:5" x14ac:dyDescent="0.3">
      <c r="A37" s="52">
        <v>6350</v>
      </c>
      <c r="B37" s="52" t="s">
        <v>50</v>
      </c>
      <c r="C37" s="9">
        <v>0</v>
      </c>
      <c r="D37" s="9">
        <v>0</v>
      </c>
      <c r="E37" s="9"/>
    </row>
    <row r="38" spans="1:5" x14ac:dyDescent="0.3">
      <c r="A38" s="52">
        <v>6360</v>
      </c>
      <c r="B38" s="52" t="s">
        <v>95</v>
      </c>
      <c r="C38" s="9">
        <v>0</v>
      </c>
      <c r="D38" s="9">
        <v>0</v>
      </c>
      <c r="E38" s="9"/>
    </row>
    <row r="39" spans="1:5" x14ac:dyDescent="0.3">
      <c r="A39" s="52">
        <v>6400</v>
      </c>
      <c r="B39" s="52" t="s">
        <v>51</v>
      </c>
      <c r="C39" s="9">
        <v>0</v>
      </c>
      <c r="D39" s="9">
        <v>0</v>
      </c>
      <c r="E39" s="9"/>
    </row>
    <row r="40" spans="1:5" x14ac:dyDescent="0.3">
      <c r="A40" s="52">
        <v>6530</v>
      </c>
      <c r="B40" s="52" t="s">
        <v>52</v>
      </c>
      <c r="C40" s="9">
        <v>38838.800000000003</v>
      </c>
      <c r="D40" s="9">
        <v>5417.5</v>
      </c>
      <c r="E40" s="9"/>
    </row>
    <row r="41" spans="1:5" x14ac:dyDescent="0.3">
      <c r="A41" s="52">
        <v>6600</v>
      </c>
      <c r="B41" s="49" t="s">
        <v>53</v>
      </c>
      <c r="C41" s="46">
        <v>0</v>
      </c>
      <c r="D41" s="46">
        <v>0</v>
      </c>
      <c r="E41" s="9"/>
    </row>
    <row r="42" spans="1:5" x14ac:dyDescent="0.3">
      <c r="A42" s="52">
        <v>6601</v>
      </c>
      <c r="B42" s="49" t="s">
        <v>54</v>
      </c>
      <c r="C42" s="12">
        <v>1875</v>
      </c>
      <c r="D42" s="12">
        <v>43640.7</v>
      </c>
      <c r="E42" s="9"/>
    </row>
    <row r="43" spans="1:5" x14ac:dyDescent="0.3">
      <c r="A43" s="52">
        <v>6602</v>
      </c>
      <c r="B43" s="49" t="s">
        <v>55</v>
      </c>
      <c r="C43" s="46">
        <v>0</v>
      </c>
      <c r="D43" s="46">
        <v>671</v>
      </c>
      <c r="E43" s="9"/>
    </row>
    <row r="44" spans="1:5" x14ac:dyDescent="0.3">
      <c r="A44" s="52">
        <v>6620</v>
      </c>
      <c r="B44" s="49" t="s">
        <v>56</v>
      </c>
      <c r="C44" s="46">
        <v>15895</v>
      </c>
      <c r="D44" s="46">
        <v>2864</v>
      </c>
      <c r="E44" s="9"/>
    </row>
    <row r="45" spans="1:5" x14ac:dyDescent="0.3">
      <c r="A45" s="52">
        <v>6621</v>
      </c>
      <c r="B45" s="49" t="s">
        <v>99</v>
      </c>
      <c r="C45" s="46">
        <v>0</v>
      </c>
      <c r="D45" s="46">
        <v>0</v>
      </c>
      <c r="E45" s="9"/>
    </row>
    <row r="46" spans="1:5" x14ac:dyDescent="0.3">
      <c r="A46" s="52">
        <v>6720</v>
      </c>
      <c r="B46" s="49" t="s">
        <v>75</v>
      </c>
      <c r="C46" s="46">
        <v>0</v>
      </c>
      <c r="D46" s="46">
        <v>0</v>
      </c>
      <c r="E46" s="9"/>
    </row>
    <row r="47" spans="1:5" x14ac:dyDescent="0.3">
      <c r="A47" s="52">
        <v>6800</v>
      </c>
      <c r="B47" s="49" t="s">
        <v>30</v>
      </c>
      <c r="C47" s="46">
        <v>180</v>
      </c>
      <c r="D47" s="46">
        <v>0</v>
      </c>
      <c r="E47" s="9"/>
    </row>
    <row r="48" spans="1:5" x14ac:dyDescent="0.3">
      <c r="A48" s="52">
        <v>6810</v>
      </c>
      <c r="B48" s="49" t="s">
        <v>100</v>
      </c>
      <c r="C48" s="46">
        <v>0</v>
      </c>
      <c r="D48" s="46">
        <v>0</v>
      </c>
      <c r="E48" s="9"/>
    </row>
    <row r="49" spans="1:5" x14ac:dyDescent="0.3">
      <c r="A49" s="52">
        <v>6860</v>
      </c>
      <c r="B49" s="49" t="s">
        <v>57</v>
      </c>
      <c r="C49" s="46">
        <v>1391</v>
      </c>
      <c r="D49" s="46">
        <v>7888.25</v>
      </c>
      <c r="E49" s="9"/>
    </row>
    <row r="50" spans="1:5" x14ac:dyDescent="0.3">
      <c r="A50" s="52">
        <v>6861</v>
      </c>
      <c r="B50" s="49" t="s">
        <v>58</v>
      </c>
      <c r="C50" s="9">
        <v>0</v>
      </c>
      <c r="D50" s="9">
        <v>0</v>
      </c>
      <c r="E50" s="9"/>
    </row>
    <row r="51" spans="1:5" x14ac:dyDescent="0.3">
      <c r="A51" s="52">
        <v>6862</v>
      </c>
      <c r="B51" s="49" t="s">
        <v>46</v>
      </c>
      <c r="C51" s="9">
        <v>0</v>
      </c>
      <c r="D51" s="9">
        <v>0</v>
      </c>
      <c r="E51" s="9"/>
    </row>
    <row r="52" spans="1:5" x14ac:dyDescent="0.3">
      <c r="A52" s="52">
        <v>6900</v>
      </c>
      <c r="B52" s="49" t="s">
        <v>59</v>
      </c>
      <c r="C52" s="9">
        <v>0</v>
      </c>
      <c r="D52" s="9">
        <v>0</v>
      </c>
      <c r="E52" s="9"/>
    </row>
    <row r="53" spans="1:5" ht="14.25" customHeight="1" x14ac:dyDescent="0.3">
      <c r="A53" s="52">
        <v>6940</v>
      </c>
      <c r="B53" s="52" t="s">
        <v>60</v>
      </c>
      <c r="C53" s="9">
        <v>0</v>
      </c>
      <c r="D53" s="9">
        <v>0</v>
      </c>
      <c r="E53" s="9"/>
    </row>
    <row r="54" spans="1:5" x14ac:dyDescent="0.3">
      <c r="A54" s="52">
        <v>7000</v>
      </c>
      <c r="B54" s="52" t="s">
        <v>61</v>
      </c>
      <c r="C54" s="9">
        <v>730</v>
      </c>
      <c r="D54" s="9">
        <v>0</v>
      </c>
      <c r="E54" s="9"/>
    </row>
    <row r="55" spans="1:5" ht="12.75" customHeight="1" x14ac:dyDescent="0.3">
      <c r="A55" s="52">
        <v>7320</v>
      </c>
      <c r="B55" s="52" t="s">
        <v>62</v>
      </c>
      <c r="C55" s="9">
        <v>0</v>
      </c>
      <c r="D55" s="9">
        <v>0</v>
      </c>
      <c r="E55" s="9"/>
    </row>
    <row r="56" spans="1:5" ht="12.75" customHeight="1" x14ac:dyDescent="0.3">
      <c r="A56" s="52">
        <v>7400</v>
      </c>
      <c r="B56" s="52" t="s">
        <v>64</v>
      </c>
      <c r="C56" s="9">
        <v>11800</v>
      </c>
      <c r="D56" s="9">
        <v>7300</v>
      </c>
      <c r="E56" s="9"/>
    </row>
    <row r="57" spans="1:5" x14ac:dyDescent="0.3">
      <c r="A57" s="52">
        <v>7410</v>
      </c>
      <c r="B57" s="49" t="s">
        <v>63</v>
      </c>
      <c r="C57" s="9">
        <v>0</v>
      </c>
      <c r="D57" s="9">
        <v>0</v>
      </c>
      <c r="E57" s="9"/>
    </row>
    <row r="58" spans="1:5" x14ac:dyDescent="0.3">
      <c r="A58" s="52">
        <v>7420</v>
      </c>
      <c r="B58" s="49" t="s">
        <v>65</v>
      </c>
      <c r="C58" s="9">
        <v>0</v>
      </c>
      <c r="D58" s="9">
        <v>0</v>
      </c>
      <c r="E58" s="9"/>
    </row>
    <row r="59" spans="1:5" x14ac:dyDescent="0.3">
      <c r="A59" s="52">
        <v>7480</v>
      </c>
      <c r="B59" s="49" t="s">
        <v>66</v>
      </c>
      <c r="C59" s="9">
        <v>0</v>
      </c>
      <c r="D59" s="9">
        <v>0</v>
      </c>
      <c r="E59" s="10"/>
    </row>
    <row r="60" spans="1:5" x14ac:dyDescent="0.3">
      <c r="A60" s="52">
        <v>7500</v>
      </c>
      <c r="B60" s="49" t="s">
        <v>22</v>
      </c>
      <c r="C60" s="46">
        <v>0</v>
      </c>
      <c r="D60" s="46">
        <v>0</v>
      </c>
      <c r="E60" s="9"/>
    </row>
    <row r="61" spans="1:5" x14ac:dyDescent="0.3">
      <c r="A61" s="52">
        <v>7712</v>
      </c>
      <c r="B61" s="49" t="s">
        <v>90</v>
      </c>
      <c r="C61" s="46">
        <v>0</v>
      </c>
      <c r="D61" s="46">
        <v>1600</v>
      </c>
      <c r="E61" s="9"/>
    </row>
    <row r="62" spans="1:5" x14ac:dyDescent="0.3">
      <c r="A62" s="52">
        <v>7770</v>
      </c>
      <c r="B62" s="52" t="s">
        <v>67</v>
      </c>
      <c r="C62" s="46">
        <v>15.25</v>
      </c>
      <c r="D62" s="46">
        <v>36.25</v>
      </c>
    </row>
    <row r="63" spans="1:5" x14ac:dyDescent="0.3">
      <c r="A63" s="52">
        <v>7790</v>
      </c>
      <c r="B63" s="52" t="s">
        <v>68</v>
      </c>
      <c r="C63" s="46">
        <v>619</v>
      </c>
      <c r="D63" s="46">
        <v>1972.7</v>
      </c>
    </row>
    <row r="64" spans="1:5" x14ac:dyDescent="0.3">
      <c r="A64" s="38"/>
      <c r="B64" s="38"/>
      <c r="C64" s="46"/>
    </row>
    <row r="65" spans="1:4" x14ac:dyDescent="0.3">
      <c r="A65" s="38"/>
      <c r="B65" s="13" t="s">
        <v>7</v>
      </c>
      <c r="C65" s="11">
        <f>SUM(C32:C63)</f>
        <v>71344.05</v>
      </c>
      <c r="D65" s="11">
        <f>SUM(D32:D63)</f>
        <v>71390.399999999994</v>
      </c>
    </row>
    <row r="66" spans="1:4" x14ac:dyDescent="0.3">
      <c r="A66" s="38"/>
      <c r="B66" s="13"/>
      <c r="C66" s="74"/>
    </row>
    <row r="67" spans="1:4" x14ac:dyDescent="0.3">
      <c r="A67" s="7"/>
      <c r="B67" s="7"/>
      <c r="C67" s="72"/>
    </row>
    <row r="68" spans="1:4" x14ac:dyDescent="0.3">
      <c r="A68" s="90" t="s">
        <v>8</v>
      </c>
      <c r="B68" s="90"/>
      <c r="C68" s="11">
        <f>+C28-C65</f>
        <v>-16829.100000000006</v>
      </c>
      <c r="D68" s="11">
        <f>+D28-D65</f>
        <v>-11673.219999999994</v>
      </c>
    </row>
    <row r="69" spans="1:4" x14ac:dyDescent="0.3">
      <c r="A69" s="7"/>
      <c r="B69" s="7"/>
      <c r="C69" s="72"/>
    </row>
    <row r="70" spans="1:4" x14ac:dyDescent="0.3">
      <c r="A70" s="7"/>
      <c r="B70" s="7" t="s">
        <v>9</v>
      </c>
      <c r="C70" s="72"/>
    </row>
    <row r="71" spans="1:4" x14ac:dyDescent="0.3">
      <c r="A71" s="7"/>
      <c r="B71" s="7"/>
      <c r="C71" s="72"/>
    </row>
    <row r="72" spans="1:4" x14ac:dyDescent="0.3">
      <c r="A72" s="38">
        <v>8040</v>
      </c>
      <c r="B72" s="3" t="s">
        <v>10</v>
      </c>
      <c r="C72" s="9">
        <v>0</v>
      </c>
      <c r="D72" s="9">
        <v>63.59</v>
      </c>
    </row>
    <row r="73" spans="1:4" x14ac:dyDescent="0.3">
      <c r="A73" s="38"/>
      <c r="B73" s="38"/>
      <c r="C73" s="46"/>
    </row>
    <row r="74" spans="1:4" x14ac:dyDescent="0.3">
      <c r="A74" s="38"/>
      <c r="B74" s="13" t="s">
        <v>11</v>
      </c>
      <c r="C74" s="11">
        <f t="shared" ref="C74:D74" si="0">SUM(C72:C73)</f>
        <v>0</v>
      </c>
      <c r="D74" s="11">
        <f t="shared" si="0"/>
        <v>63.59</v>
      </c>
    </row>
    <row r="75" spans="1:4" x14ac:dyDescent="0.3">
      <c r="A75" s="38"/>
      <c r="B75" s="38"/>
      <c r="C75" s="46"/>
    </row>
    <row r="76" spans="1:4" x14ac:dyDescent="0.3">
      <c r="A76" s="38">
        <v>8150</v>
      </c>
      <c r="B76" s="38" t="s">
        <v>79</v>
      </c>
      <c r="C76" s="46">
        <v>0</v>
      </c>
      <c r="D76" s="9">
        <v>0</v>
      </c>
    </row>
    <row r="77" spans="1:4" x14ac:dyDescent="0.3">
      <c r="A77" s="38">
        <v>8155</v>
      </c>
      <c r="B77" s="38" t="s">
        <v>12</v>
      </c>
      <c r="C77" s="46">
        <v>0</v>
      </c>
      <c r="D77" s="9">
        <v>0</v>
      </c>
    </row>
    <row r="78" spans="1:4" x14ac:dyDescent="0.3">
      <c r="A78" s="38"/>
      <c r="B78" s="38"/>
      <c r="C78" s="46"/>
    </row>
    <row r="79" spans="1:4" x14ac:dyDescent="0.3">
      <c r="A79" s="38"/>
      <c r="B79" s="37" t="s">
        <v>13</v>
      </c>
      <c r="C79" s="11">
        <f>SUM(C76:C78)</f>
        <v>0</v>
      </c>
      <c r="D79" s="11">
        <f>SUM(D76:D78)</f>
        <v>0</v>
      </c>
    </row>
    <row r="80" spans="1:4" x14ac:dyDescent="0.3">
      <c r="A80" s="38"/>
      <c r="B80" s="38"/>
      <c r="C80" s="46"/>
    </row>
    <row r="81" spans="1:4" x14ac:dyDescent="0.3">
      <c r="A81" s="7"/>
      <c r="B81" s="7"/>
      <c r="C81" s="72"/>
    </row>
    <row r="82" spans="1:4" x14ac:dyDescent="0.3">
      <c r="A82" s="38"/>
      <c r="B82" s="38"/>
      <c r="C82" s="46"/>
    </row>
    <row r="83" spans="1:4" x14ac:dyDescent="0.3">
      <c r="A83" s="90" t="s">
        <v>14</v>
      </c>
      <c r="B83" s="90"/>
      <c r="C83" s="11">
        <f>+C68+C74-C79</f>
        <v>-16829.100000000006</v>
      </c>
      <c r="D83" s="11">
        <f>+D68+D74-D79</f>
        <v>-11609.629999999994</v>
      </c>
    </row>
  </sheetData>
  <mergeCells count="7">
    <mergeCell ref="D7:D8"/>
    <mergeCell ref="A83:B83"/>
    <mergeCell ref="A5:B5"/>
    <mergeCell ref="A7:A8"/>
    <mergeCell ref="B7:B8"/>
    <mergeCell ref="C7:C8"/>
    <mergeCell ref="A68:B68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F46"/>
  <sheetViews>
    <sheetView topLeftCell="A36" workbookViewId="0">
      <selection activeCell="A46" sqref="A46"/>
    </sheetView>
  </sheetViews>
  <sheetFormatPr baseColWidth="10" defaultRowHeight="14.5" x14ac:dyDescent="0.35"/>
  <cols>
    <col min="6" max="6" width="12.1796875" style="28" bestFit="1" customWidth="1"/>
  </cols>
  <sheetData>
    <row r="3" spans="3:6" ht="23.5" x14ac:dyDescent="0.55000000000000004">
      <c r="C3" s="27" t="s">
        <v>97</v>
      </c>
    </row>
    <row r="4" spans="3:6" x14ac:dyDescent="0.35">
      <c r="C4" s="29"/>
    </row>
    <row r="8" spans="3:6" x14ac:dyDescent="0.35">
      <c r="C8" t="s">
        <v>24</v>
      </c>
      <c r="F8" s="30">
        <v>267897.43</v>
      </c>
    </row>
    <row r="9" spans="3:6" x14ac:dyDescent="0.35">
      <c r="F9" s="30"/>
    </row>
    <row r="10" spans="3:6" x14ac:dyDescent="0.35">
      <c r="F10" s="30"/>
    </row>
    <row r="11" spans="3:6" x14ac:dyDescent="0.35">
      <c r="F11" s="30"/>
    </row>
    <row r="12" spans="3:6" x14ac:dyDescent="0.35">
      <c r="F12" s="30"/>
    </row>
    <row r="13" spans="3:6" x14ac:dyDescent="0.35">
      <c r="F13" s="30"/>
    </row>
    <row r="14" spans="3:6" x14ac:dyDescent="0.35">
      <c r="F14" s="30"/>
    </row>
    <row r="15" spans="3:6" x14ac:dyDescent="0.35">
      <c r="C15" s="31" t="s">
        <v>25</v>
      </c>
      <c r="F15" s="30"/>
    </row>
    <row r="16" spans="3:6" x14ac:dyDescent="0.35">
      <c r="F16" s="30"/>
    </row>
    <row r="17" spans="2:6" x14ac:dyDescent="0.35">
      <c r="B17" s="32"/>
      <c r="C17" s="32"/>
      <c r="E17" s="33"/>
      <c r="F17" s="34"/>
    </row>
    <row r="18" spans="2:6" x14ac:dyDescent="0.35">
      <c r="F18" s="30">
        <f>SUM(F17:F17)</f>
        <v>0</v>
      </c>
    </row>
    <row r="19" spans="2:6" x14ac:dyDescent="0.35">
      <c r="F19" s="30"/>
    </row>
    <row r="20" spans="2:6" x14ac:dyDescent="0.35">
      <c r="F20" s="30"/>
    </row>
    <row r="21" spans="2:6" x14ac:dyDescent="0.35">
      <c r="F21" s="30"/>
    </row>
    <row r="22" spans="2:6" x14ac:dyDescent="0.35">
      <c r="F22" s="30"/>
    </row>
    <row r="23" spans="2:6" x14ac:dyDescent="0.35">
      <c r="F23" s="30"/>
    </row>
    <row r="24" spans="2:6" x14ac:dyDescent="0.35">
      <c r="F24" s="30"/>
    </row>
    <row r="25" spans="2:6" x14ac:dyDescent="0.35">
      <c r="C25" s="31" t="s">
        <v>26</v>
      </c>
      <c r="F25" s="30"/>
    </row>
    <row r="26" spans="2:6" x14ac:dyDescent="0.35">
      <c r="C26" s="31"/>
      <c r="F26" s="30"/>
    </row>
    <row r="27" spans="2:6" x14ac:dyDescent="0.35">
      <c r="C27" s="32"/>
      <c r="F27" s="34"/>
    </row>
    <row r="28" spans="2:6" x14ac:dyDescent="0.35">
      <c r="F28" s="30">
        <f>SUM(F27:F27)</f>
        <v>0</v>
      </c>
    </row>
    <row r="29" spans="2:6" x14ac:dyDescent="0.35">
      <c r="F29" s="30"/>
    </row>
    <row r="30" spans="2:6" x14ac:dyDescent="0.35">
      <c r="F30" s="30"/>
    </row>
    <row r="31" spans="2:6" x14ac:dyDescent="0.35">
      <c r="F31" s="30"/>
    </row>
    <row r="32" spans="2:6" x14ac:dyDescent="0.35">
      <c r="F32" s="30"/>
    </row>
    <row r="33" spans="1:6" x14ac:dyDescent="0.35">
      <c r="F33" s="30"/>
    </row>
    <row r="34" spans="1:6" x14ac:dyDescent="0.35">
      <c r="F34" s="30"/>
    </row>
    <row r="35" spans="1:6" x14ac:dyDescent="0.35">
      <c r="F35" s="30"/>
    </row>
    <row r="36" spans="1:6" x14ac:dyDescent="0.35">
      <c r="F36" s="30"/>
    </row>
    <row r="37" spans="1:6" ht="15" thickBot="1" x14ac:dyDescent="0.4">
      <c r="C37" t="s">
        <v>27</v>
      </c>
      <c r="F37" s="35">
        <v>-267897.43</v>
      </c>
    </row>
    <row r="38" spans="1:6" ht="15" thickTop="1" x14ac:dyDescent="0.35">
      <c r="F38" s="30"/>
    </row>
    <row r="39" spans="1:6" x14ac:dyDescent="0.35">
      <c r="F39" s="30"/>
    </row>
    <row r="40" spans="1:6" x14ac:dyDescent="0.35">
      <c r="F40" s="30"/>
    </row>
    <row r="41" spans="1:6" x14ac:dyDescent="0.35">
      <c r="F41" s="30"/>
    </row>
    <row r="42" spans="1:6" x14ac:dyDescent="0.35">
      <c r="E42" t="s">
        <v>28</v>
      </c>
      <c r="F42" s="30">
        <f>+F8+F18+F28+F37</f>
        <v>0</v>
      </c>
    </row>
    <row r="45" spans="1:6" x14ac:dyDescent="0.35">
      <c r="A45" s="36">
        <v>45335</v>
      </c>
    </row>
    <row r="46" spans="1:6" x14ac:dyDescent="0.35">
      <c r="A4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8</vt:i4>
      </vt:variant>
    </vt:vector>
  </HeadingPairs>
  <TitlesOfParts>
    <vt:vector size="19" baseType="lpstr">
      <vt:lpstr>Resultat</vt:lpstr>
      <vt:lpstr>Balanse</vt:lpstr>
      <vt:lpstr>Hovedlag</vt:lpstr>
      <vt:lpstr>Treningslokale</vt:lpstr>
      <vt:lpstr>Fotball</vt:lpstr>
      <vt:lpstr>Friidrett - Ski</vt:lpstr>
      <vt:lpstr>Svømming</vt:lpstr>
      <vt:lpstr>Trial</vt:lpstr>
      <vt:lpstr>Bank 2880.22.48123</vt:lpstr>
      <vt:lpstr>Bank 2880.15.62053</vt:lpstr>
      <vt:lpstr>Bank 2880.16.05011</vt:lpstr>
      <vt:lpstr>Balanse!Utskriftsområde</vt:lpstr>
      <vt:lpstr>Fotball!Utskriftsområde</vt:lpstr>
      <vt:lpstr>'Friidrett - Ski'!Utskriftsområde</vt:lpstr>
      <vt:lpstr>Hovedlag!Utskriftsområde</vt:lpstr>
      <vt:lpstr>Resultat!Utskriftsområde</vt:lpstr>
      <vt:lpstr>Svømming!Utskriftsområde</vt:lpstr>
      <vt:lpstr>Treningslokale!Utskriftsområde</vt:lpstr>
      <vt:lpstr>Trial!Utskriftsområde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Dalene, Mariann</dc:creator>
  <cp:lastModifiedBy>Meinseth, Sølvi</cp:lastModifiedBy>
  <cp:lastPrinted>2024-02-13T09:15:30Z</cp:lastPrinted>
  <dcterms:created xsi:type="dcterms:W3CDTF">2017-05-02T06:51:58Z</dcterms:created>
  <dcterms:modified xsi:type="dcterms:W3CDTF">2024-02-13T09:28:13Z</dcterms:modified>
</cp:coreProperties>
</file>