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b2ce1b0e9d6f2f/Dokumenter/Årsmøte/Årsmøte 2022/Fotball/"/>
    </mc:Choice>
  </mc:AlternateContent>
  <xr:revisionPtr revIDLastSave="0" documentId="8_{0C755A8A-400F-4169-8199-BC66B325689B}" xr6:coauthVersionLast="47" xr6:coauthVersionMax="47" xr10:uidLastSave="{00000000-0000-0000-0000-000000000000}"/>
  <bookViews>
    <workbookView xWindow="-110" yWindow="-110" windowWidth="19420" windowHeight="10420" xr2:uid="{816EDCA3-8513-471E-ADB0-E5F5411C4A4D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7" i="1" l="1"/>
  <c r="D89" i="1"/>
  <c r="D62" i="1"/>
  <c r="D130" i="1"/>
  <c r="D47" i="1"/>
  <c r="D85" i="1"/>
  <c r="D104" i="1"/>
  <c r="D55" i="1"/>
  <c r="D99" i="1"/>
  <c r="D3" i="1"/>
  <c r="D53" i="1"/>
  <c r="D50" i="1"/>
  <c r="D71" i="1"/>
  <c r="D14" i="1"/>
  <c r="D32" i="1"/>
  <c r="D21" i="1"/>
  <c r="D2" i="1"/>
  <c r="C134" i="1"/>
  <c r="C133" i="1"/>
  <c r="C40" i="1"/>
  <c r="C36" i="1"/>
  <c r="C39" i="1"/>
  <c r="C57" i="1"/>
  <c r="C58" i="1"/>
  <c r="C62" i="1"/>
  <c r="C63" i="1"/>
  <c r="C122" i="1"/>
  <c r="C128" i="1"/>
  <c r="C131" i="1"/>
</calcChain>
</file>

<file path=xl/sharedStrings.xml><?xml version="1.0" encoding="utf-8"?>
<sst xmlns="http://schemas.openxmlformats.org/spreadsheetml/2006/main" count="134" uniqueCount="130">
  <si>
    <t>Kontonr</t>
  </si>
  <si>
    <t>Kontonavn</t>
  </si>
  <si>
    <t>Fotball</t>
  </si>
  <si>
    <t>Salgsinnt. handelsvarer, avgiftspliktig, høy sats</t>
  </si>
  <si>
    <t>Sponsorinntekt, avgiftspliktig</t>
  </si>
  <si>
    <t>Salgsinntekter, avgiftsfri</t>
  </si>
  <si>
    <t>Salgsinntekt tjenester, innenlands, avgiftsfri</t>
  </si>
  <si>
    <t>Salg av effekter/varer</t>
  </si>
  <si>
    <t>Kiosksalg etc</t>
  </si>
  <si>
    <t>Andre interne salg</t>
  </si>
  <si>
    <t>Sponsorinntekter</t>
  </si>
  <si>
    <t>Dugnadsinntekter</t>
  </si>
  <si>
    <t>Inntekter fra egne arrangementer</t>
  </si>
  <si>
    <t>Spesielle offentlige tilskudd</t>
  </si>
  <si>
    <t>Kommunale tilskudd</t>
  </si>
  <si>
    <t>Tilskudd fra idr org</t>
  </si>
  <si>
    <t>Kickback</t>
  </si>
  <si>
    <t>Momskompensasjon</t>
  </si>
  <si>
    <t>Leieinntekt fast eiendom, utenfor avgiftsområdet</t>
  </si>
  <si>
    <t>Utleie internt i Jutul</t>
  </si>
  <si>
    <t>Andre driftsrelaterte inntekter</t>
  </si>
  <si>
    <t>Inntekter Weborg</t>
  </si>
  <si>
    <t>Treningsavgifter</t>
  </si>
  <si>
    <t>Medlemsskap</t>
  </si>
  <si>
    <t>Grasrotandel</t>
  </si>
  <si>
    <t>Fritidsstipend - Bærum Kommune</t>
  </si>
  <si>
    <t>LAM Midler</t>
  </si>
  <si>
    <t>Treningsavgifter spoortz</t>
  </si>
  <si>
    <t>Turneringsinntekter etc</t>
  </si>
  <si>
    <t>Arrangement</t>
  </si>
  <si>
    <t>Påmelding Jutultreffen</t>
  </si>
  <si>
    <t>Fotballskole</t>
  </si>
  <si>
    <t>Refusjoner for mye betalt</t>
  </si>
  <si>
    <t>Div utlegg</t>
  </si>
  <si>
    <t>Vippsinnbetalinger</t>
  </si>
  <si>
    <t>Vestmarksparkeringen</t>
  </si>
  <si>
    <t>Cashback Spond</t>
  </si>
  <si>
    <t>Diverse inntekter</t>
  </si>
  <si>
    <t>Frakt, toll og spedisjon, råvarer</t>
  </si>
  <si>
    <t>Overgangsgebyr</t>
  </si>
  <si>
    <t>Leie istid Bærum ishall</t>
  </si>
  <si>
    <t>Stevne utgifter</t>
  </si>
  <si>
    <t>Hockey Leie treningsrom</t>
  </si>
  <si>
    <t>Rennpåmelding</t>
  </si>
  <si>
    <t>Dommerutgifter fotballen</t>
  </si>
  <si>
    <t>Dommerutgifter hockey</t>
  </si>
  <si>
    <t>Dommerutdanning</t>
  </si>
  <si>
    <t>Omberamming kamp</t>
  </si>
  <si>
    <t>Gebyr mangelfullt utfylt kamprapport</t>
  </si>
  <si>
    <t>Trenerutgifter innleide trenere</t>
  </si>
  <si>
    <t>Fotball Krets forbund forsikring mm</t>
  </si>
  <si>
    <t>Kontingent krets</t>
  </si>
  <si>
    <t>Lag/serieavg</t>
  </si>
  <si>
    <t>CUP/kamp mv</t>
  </si>
  <si>
    <t>Bespisning</t>
  </si>
  <si>
    <t>Diverse utlegg</t>
  </si>
  <si>
    <t>Diverse kostnader E-sport</t>
  </si>
  <si>
    <t>Innkjøp varer for videresalg, høy avgiftssats</t>
  </si>
  <si>
    <t>Dugnadskostnader</t>
  </si>
  <si>
    <t>Innkjøp utstyr</t>
  </si>
  <si>
    <t>Arrangementer i fotballgruppen</t>
  </si>
  <si>
    <t>Innkjøp utstyr hockey</t>
  </si>
  <si>
    <t>Innkjøp utsyr ski</t>
  </si>
  <si>
    <t>Samling ski</t>
  </si>
  <si>
    <t>Samling Hockey</t>
  </si>
  <si>
    <t>Parkeringsvakter/kafeteriavakter</t>
  </si>
  <si>
    <t>Premier</t>
  </si>
  <si>
    <t>Beholdningsendring, vidersalg</t>
  </si>
  <si>
    <t>Lønn til ansatte</t>
  </si>
  <si>
    <t>Lønn gått ut av bank</t>
  </si>
  <si>
    <t>Feriepenger</t>
  </si>
  <si>
    <t>Fri telefon</t>
  </si>
  <si>
    <t>Motkonto for gruppe 52</t>
  </si>
  <si>
    <t>Arbeidsgiveravgift</t>
  </si>
  <si>
    <t>Arbeidsgiveravgift av påløpte feriepenger</t>
  </si>
  <si>
    <t>Refusjon av sykepenger</t>
  </si>
  <si>
    <t>Gaver til ansatte, fradragsberettiget</t>
  </si>
  <si>
    <t>Pensjonsforsikring ansatte</t>
  </si>
  <si>
    <t>Avskrivninger inventar</t>
  </si>
  <si>
    <t>Avskrivninger fletteverksgjerde</t>
  </si>
  <si>
    <t>Avskrivninger esport utstyr</t>
  </si>
  <si>
    <t>Avskrivninger oppusing esport</t>
  </si>
  <si>
    <t>Leie lokaler</t>
  </si>
  <si>
    <t>Leie lokaler internt</t>
  </si>
  <si>
    <t>Renovasjon, vann, avløp mv.</t>
  </si>
  <si>
    <t>Lys, varme</t>
  </si>
  <si>
    <t>Renhold</t>
  </si>
  <si>
    <t>Annen kostnad lokaler</t>
  </si>
  <si>
    <t>Leie datasystemer</t>
  </si>
  <si>
    <t>Leie andre kontormaskiner</t>
  </si>
  <si>
    <t>Annen leiekostnad</t>
  </si>
  <si>
    <t>Inventar (Res)</t>
  </si>
  <si>
    <t>Datautstyr</t>
  </si>
  <si>
    <t>Driftsmaterialer</t>
  </si>
  <si>
    <t>Idrettsutstyr</t>
  </si>
  <si>
    <t>Reparasjon og vedlikehold utstyr</t>
  </si>
  <si>
    <t>Vedlikehold anlegg</t>
  </si>
  <si>
    <t>Reparasjon og vedlikehold annet</t>
  </si>
  <si>
    <t>Revisjons og regnskapshonorarer</t>
  </si>
  <si>
    <t>Kontorrekvisita (Res)</t>
  </si>
  <si>
    <t>Div utgifter</t>
  </si>
  <si>
    <t>Datakostnad</t>
  </si>
  <si>
    <t>Trykksaker</t>
  </si>
  <si>
    <t>Aviser, tidsskrifter, bøker etc</t>
  </si>
  <si>
    <t>Møter, kurs, oppdatering etc.</t>
  </si>
  <si>
    <t>Arrangement i gruppen</t>
  </si>
  <si>
    <t>Kursavgifter</t>
  </si>
  <si>
    <t>Annen kontorkostnad</t>
  </si>
  <si>
    <t>Telefon</t>
  </si>
  <si>
    <t>Internet</t>
  </si>
  <si>
    <t>Mobil</t>
  </si>
  <si>
    <t>Porto</t>
  </si>
  <si>
    <t>Bilgodtgjørelse oppgavepl.</t>
  </si>
  <si>
    <t>KM godtgjørelse skattepliktig</t>
  </si>
  <si>
    <t>Reisekostnader, ikke oppgavepliktig</t>
  </si>
  <si>
    <t>Sponsorkostnader</t>
  </si>
  <si>
    <t>Annonser</t>
  </si>
  <si>
    <t>Reklamekostnader</t>
  </si>
  <si>
    <t>Øreavrunding</t>
  </si>
  <si>
    <t>Påmelding serier, turneringer etc</t>
  </si>
  <si>
    <t>Gaver, fradragsberettigede</t>
  </si>
  <si>
    <t>Forsikringspremier</t>
  </si>
  <si>
    <t>Bank og kortgebyrer</t>
  </si>
  <si>
    <t>Gebyrer Deltager.no</t>
  </si>
  <si>
    <t>Vippsgebyr</t>
  </si>
  <si>
    <t>Annen kostnad</t>
  </si>
  <si>
    <t>Annen kostnad, fradragsberettiget</t>
  </si>
  <si>
    <t>Renter</t>
  </si>
  <si>
    <t>Rentekosntader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</si>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</sst>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0" fontId="0" fillId="0" borderId="1" xfId="0" applyBorder="1"/>
    <xf numFmtId="164" fontId="0" fillId="0" borderId="0" xfId="0" applyNumberFormat="1"/>
    <xf numFmtId="164" fontId="0" fillId="2" borderId="0" xfId="1" applyNumberFormat="1" applyFont="1" applyFill="1"/>
    <xf numFmtId="164" fontId="0" fillId="3" borderId="0" xfId="1" applyNumberFormat="1" applyFont="1" applyFill="1"/>
    <xf numFmtId="164" fontId="0" fillId="3" borderId="1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FBFD-4ADB-44CF-BE3B-5A795E6C85E7}">
  <dimension ref="A1:E134"/>
  <sheetViews>
    <sheetView tabSelected="1" workbookViewId="0">
      <selection activeCell="G13" sqref="G13"/>
    </sheetView>
  </sheetViews>
  <sheetFormatPr baseColWidth="10" defaultRowHeight="14.5" x14ac:dyDescent="0.35"/>
  <cols>
    <col min="2" max="2" width="42" bestFit="1" customWidth="1"/>
  </cols>
  <sheetData>
    <row r="1" spans="1:4" x14ac:dyDescent="0.35">
      <c r="A1" t="s">
        <v>0</v>
      </c>
      <c r="B1" t="s">
        <v>1</v>
      </c>
      <c r="C1" t="s">
        <v>2</v>
      </c>
    </row>
    <row r="2" spans="1:4" x14ac:dyDescent="0.35">
      <c r="A2">
        <v>3000</v>
      </c>
      <c r="B2" t="s">
        <v>3</v>
      </c>
      <c r="C2" s="5">
        <v>-12425</v>
      </c>
      <c r="D2" s="4">
        <f>C2+C5+C7+C34+C35</f>
        <v>-22481.4</v>
      </c>
    </row>
    <row r="3" spans="1:4" x14ac:dyDescent="0.35">
      <c r="A3">
        <v>3023</v>
      </c>
      <c r="B3" t="s">
        <v>4</v>
      </c>
      <c r="C3" s="5">
        <v>-252900</v>
      </c>
      <c r="D3" s="4">
        <f>C3+C16+C118</f>
        <v>-253129.21</v>
      </c>
    </row>
    <row r="4" spans="1:4" x14ac:dyDescent="0.35">
      <c r="A4">
        <v>3100</v>
      </c>
      <c r="B4" t="s">
        <v>5</v>
      </c>
      <c r="C4" s="1"/>
    </row>
    <row r="5" spans="1:4" x14ac:dyDescent="0.35">
      <c r="A5">
        <v>3120</v>
      </c>
      <c r="B5" t="s">
        <v>6</v>
      </c>
      <c r="C5" s="5">
        <v>-3090</v>
      </c>
    </row>
    <row r="6" spans="1:4" x14ac:dyDescent="0.35">
      <c r="A6">
        <v>3201</v>
      </c>
      <c r="B6" t="s">
        <v>7</v>
      </c>
      <c r="C6" s="1"/>
    </row>
    <row r="7" spans="1:4" x14ac:dyDescent="0.35">
      <c r="A7">
        <v>3205</v>
      </c>
      <c r="B7" t="s">
        <v>8</v>
      </c>
      <c r="C7" s="5">
        <v>-8415</v>
      </c>
    </row>
    <row r="8" spans="1:4" x14ac:dyDescent="0.35">
      <c r="A8">
        <v>3211</v>
      </c>
      <c r="B8" t="s">
        <v>9</v>
      </c>
      <c r="C8" s="1"/>
    </row>
    <row r="9" spans="1:4" x14ac:dyDescent="0.35">
      <c r="A9">
        <v>3212</v>
      </c>
      <c r="B9" t="s">
        <v>10</v>
      </c>
      <c r="C9" s="1"/>
    </row>
    <row r="10" spans="1:4" x14ac:dyDescent="0.35">
      <c r="A10">
        <v>3221</v>
      </c>
      <c r="B10" t="s">
        <v>11</v>
      </c>
    </row>
    <row r="11" spans="1:4" x14ac:dyDescent="0.35">
      <c r="A11">
        <v>3225</v>
      </c>
      <c r="B11" t="s">
        <v>11</v>
      </c>
    </row>
    <row r="12" spans="1:4" x14ac:dyDescent="0.35">
      <c r="A12">
        <v>3250</v>
      </c>
      <c r="B12" t="s">
        <v>12</v>
      </c>
    </row>
    <row r="13" spans="1:4" x14ac:dyDescent="0.35">
      <c r="A13">
        <v>3400</v>
      </c>
      <c r="B13" t="s">
        <v>13</v>
      </c>
      <c r="C13" s="1"/>
    </row>
    <row r="14" spans="1:4" x14ac:dyDescent="0.35">
      <c r="A14">
        <v>3401</v>
      </c>
      <c r="B14" t="s">
        <v>14</v>
      </c>
      <c r="C14" s="5">
        <v>-554981.69999999995</v>
      </c>
      <c r="D14" s="4">
        <f>C14</f>
        <v>-554981.69999999995</v>
      </c>
    </row>
    <row r="15" spans="1:4" x14ac:dyDescent="0.35">
      <c r="A15">
        <v>3410</v>
      </c>
      <c r="B15" t="s">
        <v>15</v>
      </c>
      <c r="C15" s="5">
        <v>-5625</v>
      </c>
    </row>
    <row r="16" spans="1:4" x14ac:dyDescent="0.35">
      <c r="A16">
        <v>3411</v>
      </c>
      <c r="B16" t="s">
        <v>16</v>
      </c>
      <c r="C16" s="5">
        <v>-729.21</v>
      </c>
    </row>
    <row r="17" spans="1:4" x14ac:dyDescent="0.35">
      <c r="A17">
        <v>3412</v>
      </c>
      <c r="B17" t="s">
        <v>17</v>
      </c>
      <c r="C17" s="1"/>
    </row>
    <row r="18" spans="1:4" x14ac:dyDescent="0.35">
      <c r="A18">
        <v>3600</v>
      </c>
      <c r="B18" t="s">
        <v>18</v>
      </c>
      <c r="C18" s="1">
        <v>0</v>
      </c>
    </row>
    <row r="19" spans="1:4" x14ac:dyDescent="0.35">
      <c r="A19">
        <v>3605</v>
      </c>
      <c r="B19" t="s">
        <v>19</v>
      </c>
      <c r="C19" s="1">
        <v>0</v>
      </c>
    </row>
    <row r="20" spans="1:4" x14ac:dyDescent="0.35">
      <c r="A20">
        <v>3900</v>
      </c>
      <c r="B20" t="s">
        <v>20</v>
      </c>
      <c r="C20" s="1"/>
    </row>
    <row r="21" spans="1:4" x14ac:dyDescent="0.35">
      <c r="A21">
        <v>3910</v>
      </c>
      <c r="B21" t="s">
        <v>21</v>
      </c>
      <c r="C21" s="5">
        <v>-727422</v>
      </c>
      <c r="D21" s="4">
        <f>C21+C26+C28+C29+C33+C39+C37+C15</f>
        <v>-839482</v>
      </c>
    </row>
    <row r="22" spans="1:4" x14ac:dyDescent="0.35">
      <c r="A22">
        <v>3919</v>
      </c>
      <c r="B22" t="s">
        <v>22</v>
      </c>
      <c r="C22" s="1">
        <v>0</v>
      </c>
    </row>
    <row r="23" spans="1:4" x14ac:dyDescent="0.35">
      <c r="A23">
        <v>3920</v>
      </c>
      <c r="B23" t="s">
        <v>23</v>
      </c>
      <c r="C23" s="1"/>
    </row>
    <row r="24" spans="1:4" x14ac:dyDescent="0.35">
      <c r="A24">
        <v>3921</v>
      </c>
      <c r="B24" t="s">
        <v>21</v>
      </c>
      <c r="C24" s="1">
        <v>0</v>
      </c>
    </row>
    <row r="25" spans="1:4" x14ac:dyDescent="0.35">
      <c r="A25">
        <v>3922</v>
      </c>
      <c r="B25" t="s">
        <v>24</v>
      </c>
      <c r="C25" s="1"/>
    </row>
    <row r="26" spans="1:4" x14ac:dyDescent="0.35">
      <c r="A26">
        <v>3923</v>
      </c>
      <c r="B26" t="s">
        <v>25</v>
      </c>
      <c r="C26" s="5">
        <v>-15650</v>
      </c>
    </row>
    <row r="27" spans="1:4" x14ac:dyDescent="0.35">
      <c r="A27">
        <v>3924</v>
      </c>
      <c r="B27" t="s">
        <v>26</v>
      </c>
      <c r="C27" s="5">
        <v>-130353</v>
      </c>
    </row>
    <row r="28" spans="1:4" x14ac:dyDescent="0.35">
      <c r="A28">
        <v>3930</v>
      </c>
      <c r="B28" t="s">
        <v>22</v>
      </c>
      <c r="C28" s="5">
        <v>-3460</v>
      </c>
    </row>
    <row r="29" spans="1:4" x14ac:dyDescent="0.35">
      <c r="A29">
        <v>3941</v>
      </c>
      <c r="B29" t="s">
        <v>27</v>
      </c>
      <c r="C29" s="5">
        <v>-44125</v>
      </c>
    </row>
    <row r="30" spans="1:4" x14ac:dyDescent="0.35">
      <c r="A30">
        <v>3945</v>
      </c>
      <c r="B30" t="s">
        <v>28</v>
      </c>
      <c r="C30" s="5">
        <v>-1300</v>
      </c>
    </row>
    <row r="31" spans="1:4" x14ac:dyDescent="0.35">
      <c r="A31">
        <v>3954</v>
      </c>
      <c r="B31" t="s">
        <v>29</v>
      </c>
      <c r="C31" s="1">
        <v>0</v>
      </c>
    </row>
    <row r="32" spans="1:4" x14ac:dyDescent="0.35">
      <c r="A32">
        <v>3955</v>
      </c>
      <c r="B32" t="s">
        <v>30</v>
      </c>
      <c r="C32" s="5">
        <v>-159550</v>
      </c>
      <c r="D32" s="4">
        <f>C32+C36+C30</f>
        <v>-304336.36</v>
      </c>
    </row>
    <row r="33" spans="1:5" x14ac:dyDescent="0.35">
      <c r="A33">
        <v>3956</v>
      </c>
      <c r="B33" t="s">
        <v>31</v>
      </c>
      <c r="C33" s="5">
        <v>-2850</v>
      </c>
    </row>
    <row r="34" spans="1:5" x14ac:dyDescent="0.35">
      <c r="A34">
        <v>3957</v>
      </c>
      <c r="B34" t="s">
        <v>32</v>
      </c>
      <c r="C34" s="5">
        <v>750</v>
      </c>
    </row>
    <row r="35" spans="1:5" x14ac:dyDescent="0.35">
      <c r="A35">
        <v>3958</v>
      </c>
      <c r="B35" t="s">
        <v>33</v>
      </c>
      <c r="C35" s="5">
        <v>698.6</v>
      </c>
    </row>
    <row r="36" spans="1:5" x14ac:dyDescent="0.35">
      <c r="A36">
        <v>3959</v>
      </c>
      <c r="B36" t="s">
        <v>34</v>
      </c>
      <c r="C36" s="5">
        <f>-175622.36+32136</f>
        <v>-143486.35999999999</v>
      </c>
    </row>
    <row r="37" spans="1:5" x14ac:dyDescent="0.35">
      <c r="A37">
        <v>3972</v>
      </c>
      <c r="B37" t="s">
        <v>35</v>
      </c>
      <c r="C37" s="5">
        <v>-40000</v>
      </c>
    </row>
    <row r="38" spans="1:5" x14ac:dyDescent="0.35">
      <c r="A38">
        <v>3997</v>
      </c>
      <c r="B38" t="s">
        <v>36</v>
      </c>
    </row>
    <row r="39" spans="1:5" x14ac:dyDescent="0.35">
      <c r="A39">
        <v>3999</v>
      </c>
      <c r="B39" t="s">
        <v>37</v>
      </c>
      <c r="C39" s="5">
        <f>-4680+4330</f>
        <v>-350</v>
      </c>
    </row>
    <row r="40" spans="1:5" x14ac:dyDescent="0.35">
      <c r="C40" s="1">
        <f>SUM(C2:C39)</f>
        <v>-2105263.67</v>
      </c>
      <c r="E40" s="4"/>
    </row>
    <row r="41" spans="1:5" x14ac:dyDescent="0.35">
      <c r="A41">
        <v>4060</v>
      </c>
      <c r="B41" t="s">
        <v>38</v>
      </c>
      <c r="C41" s="1"/>
    </row>
    <row r="42" spans="1:5" x14ac:dyDescent="0.35">
      <c r="A42">
        <v>4115</v>
      </c>
      <c r="B42" t="s">
        <v>39</v>
      </c>
      <c r="C42" s="6">
        <v>2900</v>
      </c>
    </row>
    <row r="43" spans="1:5" x14ac:dyDescent="0.35">
      <c r="A43">
        <v>4210</v>
      </c>
      <c r="B43" t="s">
        <v>40</v>
      </c>
      <c r="C43" s="1"/>
    </row>
    <row r="44" spans="1:5" x14ac:dyDescent="0.35">
      <c r="A44">
        <v>4211</v>
      </c>
      <c r="B44" t="s">
        <v>41</v>
      </c>
      <c r="C44" s="1"/>
    </row>
    <row r="45" spans="1:5" x14ac:dyDescent="0.35">
      <c r="A45">
        <v>4215</v>
      </c>
      <c r="B45" t="s">
        <v>42</v>
      </c>
      <c r="C45" s="1"/>
    </row>
    <row r="46" spans="1:5" x14ac:dyDescent="0.35">
      <c r="A46">
        <v>4220</v>
      </c>
      <c r="B46" t="s">
        <v>43</v>
      </c>
      <c r="C46" s="1"/>
    </row>
    <row r="47" spans="1:5" x14ac:dyDescent="0.35">
      <c r="A47">
        <v>4231</v>
      </c>
      <c r="B47" t="s">
        <v>44</v>
      </c>
      <c r="C47" s="6">
        <v>79168.95</v>
      </c>
      <c r="D47" s="4">
        <f>C47+C49</f>
        <v>75968.95</v>
      </c>
    </row>
    <row r="48" spans="1:5" x14ac:dyDescent="0.35">
      <c r="A48">
        <v>4232</v>
      </c>
      <c r="B48" t="s">
        <v>45</v>
      </c>
      <c r="C48" s="1"/>
    </row>
    <row r="49" spans="1:4" x14ac:dyDescent="0.35">
      <c r="A49">
        <v>4233</v>
      </c>
      <c r="B49" t="s">
        <v>46</v>
      </c>
      <c r="C49" s="6">
        <v>-3200</v>
      </c>
    </row>
    <row r="50" spans="1:4" x14ac:dyDescent="0.35">
      <c r="A50">
        <v>4234</v>
      </c>
      <c r="B50" t="s">
        <v>47</v>
      </c>
      <c r="C50" s="6">
        <v>6800</v>
      </c>
      <c r="D50" s="4">
        <f>C50+C51</f>
        <v>10100</v>
      </c>
    </row>
    <row r="51" spans="1:4" x14ac:dyDescent="0.35">
      <c r="A51">
        <v>4235</v>
      </c>
      <c r="B51" t="s">
        <v>48</v>
      </c>
      <c r="C51" s="6">
        <v>3300</v>
      </c>
    </row>
    <row r="52" spans="1:4" x14ac:dyDescent="0.35">
      <c r="A52">
        <v>4240</v>
      </c>
      <c r="B52" t="s">
        <v>49</v>
      </c>
      <c r="C52" s="6">
        <v>152345</v>
      </c>
    </row>
    <row r="53" spans="1:4" x14ac:dyDescent="0.35">
      <c r="A53">
        <v>4250</v>
      </c>
      <c r="B53" t="s">
        <v>50</v>
      </c>
      <c r="C53" s="6">
        <v>16200</v>
      </c>
      <c r="D53" s="4">
        <f>C53+C124+C126+C127+C128+C129</f>
        <v>49507.67</v>
      </c>
    </row>
    <row r="54" spans="1:4" x14ac:dyDescent="0.35">
      <c r="A54">
        <v>4251</v>
      </c>
      <c r="B54" t="s">
        <v>51</v>
      </c>
      <c r="C54" s="1"/>
    </row>
    <row r="55" spans="1:4" x14ac:dyDescent="0.35">
      <c r="A55">
        <v>4255</v>
      </c>
      <c r="B55" t="s">
        <v>52</v>
      </c>
      <c r="C55" s="6">
        <v>39475</v>
      </c>
      <c r="D55" s="4">
        <f>C55+C122</f>
        <v>43887</v>
      </c>
    </row>
    <row r="56" spans="1:4" x14ac:dyDescent="0.35">
      <c r="A56">
        <v>4256</v>
      </c>
      <c r="B56" t="s">
        <v>53</v>
      </c>
      <c r="C56" s="6">
        <v>37716</v>
      </c>
    </row>
    <row r="57" spans="1:4" x14ac:dyDescent="0.35">
      <c r="A57">
        <v>4257</v>
      </c>
      <c r="B57" t="s">
        <v>54</v>
      </c>
      <c r="C57" s="6">
        <f>16671.36-14573</f>
        <v>2098.3600000000006</v>
      </c>
    </row>
    <row r="58" spans="1:4" x14ac:dyDescent="0.35">
      <c r="A58">
        <v>4258</v>
      </c>
      <c r="B58" t="s">
        <v>55</v>
      </c>
      <c r="C58" s="6">
        <f>39948.61-26278</f>
        <v>13670.61</v>
      </c>
    </row>
    <row r="59" spans="1:4" x14ac:dyDescent="0.35">
      <c r="A59">
        <v>4259</v>
      </c>
      <c r="B59" t="s">
        <v>56</v>
      </c>
      <c r="C59" s="1">
        <v>1.4551915228366852E-11</v>
      </c>
    </row>
    <row r="60" spans="1:4" x14ac:dyDescent="0.35">
      <c r="A60">
        <v>4300</v>
      </c>
      <c r="B60" t="s">
        <v>57</v>
      </c>
      <c r="C60" s="6">
        <v>-820.91000000000008</v>
      </c>
    </row>
    <row r="61" spans="1:4" x14ac:dyDescent="0.35">
      <c r="A61">
        <v>4301</v>
      </c>
      <c r="B61" t="s">
        <v>58</v>
      </c>
      <c r="C61" s="1"/>
    </row>
    <row r="62" spans="1:4" x14ac:dyDescent="0.35">
      <c r="A62">
        <v>4310</v>
      </c>
      <c r="B62" t="s">
        <v>59</v>
      </c>
      <c r="C62" s="6">
        <f>355968.94-3531</f>
        <v>352437.94</v>
      </c>
      <c r="D62" s="4">
        <f>C62+C120+C105+C60</f>
        <v>464519.84</v>
      </c>
    </row>
    <row r="63" spans="1:4" x14ac:dyDescent="0.35">
      <c r="A63">
        <v>4311</v>
      </c>
      <c r="B63" t="s">
        <v>60</v>
      </c>
      <c r="C63" s="6">
        <f>144106.96-66417</f>
        <v>77689.959999999992</v>
      </c>
    </row>
    <row r="64" spans="1:4" x14ac:dyDescent="0.35">
      <c r="A64">
        <v>4312</v>
      </c>
      <c r="B64" t="s">
        <v>61</v>
      </c>
      <c r="C64" s="1"/>
    </row>
    <row r="65" spans="1:4" x14ac:dyDescent="0.35">
      <c r="A65">
        <v>4313</v>
      </c>
      <c r="B65" t="s">
        <v>62</v>
      </c>
      <c r="C65" s="1"/>
    </row>
    <row r="66" spans="1:4" x14ac:dyDescent="0.35">
      <c r="A66">
        <v>4315</v>
      </c>
      <c r="B66" t="s">
        <v>63</v>
      </c>
      <c r="C66" s="1"/>
    </row>
    <row r="67" spans="1:4" x14ac:dyDescent="0.35">
      <c r="A67">
        <v>4316</v>
      </c>
      <c r="B67" t="s">
        <v>64</v>
      </c>
      <c r="C67" s="1"/>
    </row>
    <row r="68" spans="1:4" x14ac:dyDescent="0.35">
      <c r="A68">
        <v>4321</v>
      </c>
      <c r="B68" t="s">
        <v>65</v>
      </c>
      <c r="C68" s="1"/>
    </row>
    <row r="69" spans="1:4" x14ac:dyDescent="0.35">
      <c r="A69">
        <v>4325</v>
      </c>
      <c r="B69" t="s">
        <v>66</v>
      </c>
      <c r="C69" s="6">
        <v>24996.5</v>
      </c>
    </row>
    <row r="70" spans="1:4" x14ac:dyDescent="0.35">
      <c r="A70">
        <v>4390</v>
      </c>
      <c r="B70" t="s">
        <v>67</v>
      </c>
      <c r="C70" s="1"/>
    </row>
    <row r="71" spans="1:4" x14ac:dyDescent="0.35">
      <c r="A71">
        <v>5000</v>
      </c>
      <c r="B71" t="s">
        <v>68</v>
      </c>
      <c r="C71" s="6">
        <v>407480.51999999996</v>
      </c>
      <c r="D71" s="4">
        <f>C71+C73+C76+C77+C52+C101</f>
        <v>777521.07999999984</v>
      </c>
    </row>
    <row r="72" spans="1:4" x14ac:dyDescent="0.35">
      <c r="A72">
        <v>5011</v>
      </c>
      <c r="B72" t="s">
        <v>69</v>
      </c>
      <c r="C72" s="2"/>
    </row>
    <row r="73" spans="1:4" x14ac:dyDescent="0.35">
      <c r="A73">
        <v>5092</v>
      </c>
      <c r="B73" t="s">
        <v>70</v>
      </c>
      <c r="C73" s="6">
        <v>41563.050000000003</v>
      </c>
    </row>
    <row r="74" spans="1:4" x14ac:dyDescent="0.35">
      <c r="A74">
        <v>5210</v>
      </c>
      <c r="B74" t="s">
        <v>71</v>
      </c>
      <c r="C74" s="2"/>
    </row>
    <row r="75" spans="1:4" x14ac:dyDescent="0.35">
      <c r="A75">
        <v>5290</v>
      </c>
      <c r="B75" t="s">
        <v>72</v>
      </c>
      <c r="C75" s="2"/>
    </row>
    <row r="76" spans="1:4" x14ac:dyDescent="0.35">
      <c r="A76">
        <v>5400</v>
      </c>
      <c r="B76" t="s">
        <v>73</v>
      </c>
      <c r="C76" s="6">
        <v>57454.909999999989</v>
      </c>
    </row>
    <row r="77" spans="1:4" x14ac:dyDescent="0.35">
      <c r="A77">
        <v>5405</v>
      </c>
      <c r="B77" t="s">
        <v>74</v>
      </c>
      <c r="C77" s="6">
        <v>5861.14</v>
      </c>
    </row>
    <row r="78" spans="1:4" x14ac:dyDescent="0.35">
      <c r="A78">
        <v>5800</v>
      </c>
      <c r="B78" t="s">
        <v>75</v>
      </c>
      <c r="C78" s="2"/>
    </row>
    <row r="79" spans="1:4" x14ac:dyDescent="0.35">
      <c r="A79">
        <v>5900</v>
      </c>
      <c r="B79" t="s">
        <v>76</v>
      </c>
      <c r="C79" s="2"/>
    </row>
    <row r="80" spans="1:4" x14ac:dyDescent="0.35">
      <c r="A80">
        <v>5945</v>
      </c>
      <c r="B80" t="s">
        <v>77</v>
      </c>
      <c r="C80" s="2"/>
    </row>
    <row r="81" spans="1:4" x14ac:dyDescent="0.35">
      <c r="A81">
        <v>6001</v>
      </c>
      <c r="B81" t="s">
        <v>78</v>
      </c>
      <c r="C81" s="6">
        <v>4798</v>
      </c>
    </row>
    <row r="82" spans="1:4" x14ac:dyDescent="0.35">
      <c r="A82">
        <v>6004</v>
      </c>
      <c r="B82" t="s">
        <v>79</v>
      </c>
      <c r="C82" s="6">
        <v>6328</v>
      </c>
    </row>
    <row r="83" spans="1:4" x14ac:dyDescent="0.35">
      <c r="A83">
        <v>6006</v>
      </c>
      <c r="B83" t="s">
        <v>80</v>
      </c>
      <c r="C83" s="1">
        <v>0</v>
      </c>
    </row>
    <row r="84" spans="1:4" x14ac:dyDescent="0.35">
      <c r="A84">
        <v>6008</v>
      </c>
      <c r="B84" t="s">
        <v>81</v>
      </c>
      <c r="C84" s="1">
        <v>0</v>
      </c>
    </row>
    <row r="85" spans="1:4" x14ac:dyDescent="0.35">
      <c r="A85">
        <v>6300</v>
      </c>
      <c r="B85" t="s">
        <v>82</v>
      </c>
      <c r="C85" s="6">
        <v>69705</v>
      </c>
      <c r="D85" s="4">
        <f>C85+C93</f>
        <v>82905</v>
      </c>
    </row>
    <row r="86" spans="1:4" x14ac:dyDescent="0.35">
      <c r="A86">
        <v>6301</v>
      </c>
      <c r="B86" t="s">
        <v>83</v>
      </c>
    </row>
    <row r="87" spans="1:4" x14ac:dyDescent="0.35">
      <c r="A87">
        <v>6320</v>
      </c>
      <c r="B87" t="s">
        <v>84</v>
      </c>
      <c r="C87" s="1"/>
    </row>
    <row r="88" spans="1:4" x14ac:dyDescent="0.35">
      <c r="A88">
        <v>6340</v>
      </c>
      <c r="B88" t="s">
        <v>85</v>
      </c>
      <c r="C88" s="1"/>
    </row>
    <row r="89" spans="1:4" x14ac:dyDescent="0.35">
      <c r="A89">
        <v>6360</v>
      </c>
      <c r="B89" t="s">
        <v>86</v>
      </c>
      <c r="C89" s="6">
        <v>1048.3</v>
      </c>
      <c r="D89" s="4">
        <f>C89+C96</f>
        <v>2061.3000000000002</v>
      </c>
    </row>
    <row r="90" spans="1:4" x14ac:dyDescent="0.35">
      <c r="A90">
        <v>6390</v>
      </c>
      <c r="B90" t="s">
        <v>87</v>
      </c>
      <c r="C90" s="6">
        <v>43247</v>
      </c>
    </row>
    <row r="91" spans="1:4" x14ac:dyDescent="0.35">
      <c r="A91">
        <v>6420</v>
      </c>
      <c r="B91" t="s">
        <v>88</v>
      </c>
      <c r="C91" s="1"/>
    </row>
    <row r="92" spans="1:4" x14ac:dyDescent="0.35">
      <c r="A92">
        <v>6430</v>
      </c>
      <c r="B92" t="s">
        <v>89</v>
      </c>
      <c r="C92" s="1"/>
    </row>
    <row r="93" spans="1:4" x14ac:dyDescent="0.35">
      <c r="A93">
        <v>6490</v>
      </c>
      <c r="B93" t="s">
        <v>90</v>
      </c>
      <c r="C93" s="6">
        <v>13200</v>
      </c>
    </row>
    <row r="94" spans="1:4" x14ac:dyDescent="0.35">
      <c r="A94">
        <v>6540</v>
      </c>
      <c r="B94" t="s">
        <v>91</v>
      </c>
      <c r="C94" s="6">
        <v>84.899999999999636</v>
      </c>
    </row>
    <row r="95" spans="1:4" x14ac:dyDescent="0.35">
      <c r="A95">
        <v>6545</v>
      </c>
      <c r="B95" t="s">
        <v>92</v>
      </c>
      <c r="C95" s="6">
        <v>5898.01</v>
      </c>
    </row>
    <row r="96" spans="1:4" x14ac:dyDescent="0.35">
      <c r="A96">
        <v>6550</v>
      </c>
      <c r="B96" t="s">
        <v>93</v>
      </c>
      <c r="C96" s="6">
        <v>1013</v>
      </c>
    </row>
    <row r="97" spans="1:4" x14ac:dyDescent="0.35">
      <c r="A97">
        <v>6580</v>
      </c>
      <c r="B97" t="s">
        <v>94</v>
      </c>
      <c r="C97" s="1"/>
    </row>
    <row r="98" spans="1:4" x14ac:dyDescent="0.35">
      <c r="A98">
        <v>6620</v>
      </c>
      <c r="B98" t="s">
        <v>95</v>
      </c>
      <c r="C98" s="1"/>
    </row>
    <row r="99" spans="1:4" x14ac:dyDescent="0.35">
      <c r="A99">
        <v>6630</v>
      </c>
      <c r="B99" t="s">
        <v>96</v>
      </c>
      <c r="C99" s="6">
        <v>456675</v>
      </c>
      <c r="D99" s="4">
        <f>C99+C100+C81+C82+C90</f>
        <v>513577</v>
      </c>
    </row>
    <row r="100" spans="1:4" x14ac:dyDescent="0.35">
      <c r="A100">
        <v>6690</v>
      </c>
      <c r="B100" t="s">
        <v>97</v>
      </c>
      <c r="C100" s="6">
        <v>2529</v>
      </c>
    </row>
    <row r="101" spans="1:4" x14ac:dyDescent="0.35">
      <c r="A101">
        <v>6700</v>
      </c>
      <c r="B101" t="s">
        <v>98</v>
      </c>
      <c r="C101" s="6">
        <v>112816.46</v>
      </c>
    </row>
    <row r="102" spans="1:4" x14ac:dyDescent="0.35">
      <c r="A102">
        <v>6800</v>
      </c>
      <c r="B102" t="s">
        <v>99</v>
      </c>
      <c r="C102" s="6">
        <v>14820.810000000001</v>
      </c>
    </row>
    <row r="103" spans="1:4" x14ac:dyDescent="0.35">
      <c r="A103">
        <v>6809</v>
      </c>
      <c r="B103" t="s">
        <v>100</v>
      </c>
      <c r="C103" s="1"/>
    </row>
    <row r="104" spans="1:4" x14ac:dyDescent="0.35">
      <c r="A104">
        <v>6810</v>
      </c>
      <c r="B104" t="s">
        <v>101</v>
      </c>
      <c r="C104" s="6">
        <v>1697.2</v>
      </c>
      <c r="D104" s="4">
        <f>C104+C95+C94</f>
        <v>7680.11</v>
      </c>
    </row>
    <row r="105" spans="1:4" x14ac:dyDescent="0.35">
      <c r="A105">
        <v>6820</v>
      </c>
      <c r="B105" t="s">
        <v>102</v>
      </c>
      <c r="C105" s="6">
        <v>91409.060000000012</v>
      </c>
    </row>
    <row r="106" spans="1:4" x14ac:dyDescent="0.35">
      <c r="A106">
        <v>6840</v>
      </c>
      <c r="B106" t="s">
        <v>103</v>
      </c>
      <c r="C106" s="1"/>
    </row>
    <row r="107" spans="1:4" x14ac:dyDescent="0.35">
      <c r="A107">
        <v>6860</v>
      </c>
      <c r="B107" t="s">
        <v>104</v>
      </c>
      <c r="C107" s="6">
        <v>3795.77</v>
      </c>
      <c r="D107" s="4">
        <f>C107+C57</f>
        <v>5894.130000000001</v>
      </c>
    </row>
    <row r="108" spans="1:4" x14ac:dyDescent="0.35">
      <c r="A108">
        <v>6861</v>
      </c>
      <c r="B108" t="s">
        <v>105</v>
      </c>
      <c r="C108" s="1"/>
    </row>
    <row r="109" spans="1:4" x14ac:dyDescent="0.35">
      <c r="A109">
        <v>6870</v>
      </c>
      <c r="B109" t="s">
        <v>106</v>
      </c>
      <c r="C109" s="6">
        <v>7250</v>
      </c>
    </row>
    <row r="110" spans="1:4" x14ac:dyDescent="0.35">
      <c r="A110">
        <v>6890</v>
      </c>
      <c r="B110" t="s">
        <v>107</v>
      </c>
      <c r="C110" s="1"/>
    </row>
    <row r="111" spans="1:4" x14ac:dyDescent="0.35">
      <c r="A111">
        <v>6900</v>
      </c>
      <c r="B111" t="s">
        <v>108</v>
      </c>
      <c r="C111" s="1"/>
    </row>
    <row r="112" spans="1:4" x14ac:dyDescent="0.35">
      <c r="A112">
        <v>6910</v>
      </c>
      <c r="B112" t="s">
        <v>109</v>
      </c>
      <c r="C112" s="1"/>
    </row>
    <row r="113" spans="1:3" x14ac:dyDescent="0.35">
      <c r="A113">
        <v>6920</v>
      </c>
      <c r="B113" t="s">
        <v>110</v>
      </c>
      <c r="C113" s="1"/>
    </row>
    <row r="114" spans="1:3" x14ac:dyDescent="0.35">
      <c r="A114">
        <v>6940</v>
      </c>
      <c r="B114" t="s">
        <v>111</v>
      </c>
      <c r="C114" s="1"/>
    </row>
    <row r="115" spans="1:3" x14ac:dyDescent="0.35">
      <c r="A115">
        <v>7100</v>
      </c>
      <c r="B115" t="s">
        <v>112</v>
      </c>
      <c r="C115" s="6">
        <v>3213.68</v>
      </c>
    </row>
    <row r="116" spans="1:3" x14ac:dyDescent="0.35">
      <c r="A116">
        <v>7101</v>
      </c>
      <c r="B116" t="s">
        <v>113</v>
      </c>
      <c r="C116" s="1"/>
    </row>
    <row r="117" spans="1:3" x14ac:dyDescent="0.35">
      <c r="A117">
        <v>7140</v>
      </c>
      <c r="B117" t="s">
        <v>114</v>
      </c>
      <c r="C117" s="1"/>
    </row>
    <row r="118" spans="1:3" x14ac:dyDescent="0.35">
      <c r="A118">
        <v>7215</v>
      </c>
      <c r="B118" t="s">
        <v>115</v>
      </c>
      <c r="C118" s="6">
        <v>500</v>
      </c>
    </row>
    <row r="119" spans="1:3" x14ac:dyDescent="0.35">
      <c r="A119">
        <v>7302</v>
      </c>
      <c r="B119" t="s">
        <v>116</v>
      </c>
      <c r="C119" s="1"/>
    </row>
    <row r="120" spans="1:3" x14ac:dyDescent="0.35">
      <c r="A120">
        <v>7320</v>
      </c>
      <c r="B120" t="s">
        <v>117</v>
      </c>
      <c r="C120" s="6">
        <v>21493.75</v>
      </c>
    </row>
    <row r="121" spans="1:3" x14ac:dyDescent="0.35">
      <c r="A121">
        <v>7395</v>
      </c>
      <c r="B121" t="s">
        <v>118</v>
      </c>
      <c r="C121" s="1"/>
    </row>
    <row r="122" spans="1:3" x14ac:dyDescent="0.35">
      <c r="A122">
        <v>7415</v>
      </c>
      <c r="B122" t="s">
        <v>119</v>
      </c>
      <c r="C122" s="6">
        <f>6590-2178</f>
        <v>4412</v>
      </c>
    </row>
    <row r="123" spans="1:3" x14ac:dyDescent="0.35">
      <c r="A123">
        <v>7420</v>
      </c>
      <c r="B123" t="s">
        <v>120</v>
      </c>
      <c r="C123" s="6">
        <v>5795.8</v>
      </c>
    </row>
    <row r="124" spans="1:3" x14ac:dyDescent="0.35">
      <c r="A124">
        <v>7500</v>
      </c>
      <c r="B124" t="s">
        <v>121</v>
      </c>
      <c r="C124" s="6">
        <v>30062</v>
      </c>
    </row>
    <row r="125" spans="1:3" x14ac:dyDescent="0.35">
      <c r="A125">
        <v>7740</v>
      </c>
      <c r="B125" t="s">
        <v>118</v>
      </c>
      <c r="C125" s="1">
        <v>0</v>
      </c>
    </row>
    <row r="126" spans="1:3" x14ac:dyDescent="0.35">
      <c r="A126">
        <v>7770</v>
      </c>
      <c r="B126" t="s">
        <v>122</v>
      </c>
      <c r="C126" s="6">
        <v>2386.7299999999996</v>
      </c>
    </row>
    <row r="127" spans="1:3" x14ac:dyDescent="0.35">
      <c r="A127">
        <v>7775</v>
      </c>
      <c r="B127" t="s">
        <v>123</v>
      </c>
      <c r="C127" s="6">
        <v>494.84000000000196</v>
      </c>
    </row>
    <row r="128" spans="1:3" x14ac:dyDescent="0.35">
      <c r="A128">
        <v>7776</v>
      </c>
      <c r="B128" t="s">
        <v>124</v>
      </c>
      <c r="C128" s="6">
        <f>912.1-549</f>
        <v>363.1</v>
      </c>
    </row>
    <row r="129" spans="1:4" x14ac:dyDescent="0.35">
      <c r="A129">
        <v>7790</v>
      </c>
      <c r="B129" t="s">
        <v>125</v>
      </c>
      <c r="C129" s="1">
        <v>1</v>
      </c>
    </row>
    <row r="130" spans="1:4" x14ac:dyDescent="0.35">
      <c r="A130">
        <v>7798</v>
      </c>
      <c r="B130" t="s">
        <v>126</v>
      </c>
      <c r="C130" s="6">
        <v>1368.79</v>
      </c>
      <c r="D130" s="4">
        <f>C130+C131+C58+C69</f>
        <v>37730.83</v>
      </c>
    </row>
    <row r="131" spans="1:4" x14ac:dyDescent="0.35">
      <c r="A131">
        <v>8050</v>
      </c>
      <c r="B131" t="s">
        <v>127</v>
      </c>
      <c r="C131" s="6">
        <f>-1870.07-435</f>
        <v>-2305.0699999999997</v>
      </c>
    </row>
    <row r="132" spans="1:4" x14ac:dyDescent="0.35">
      <c r="A132" s="3">
        <v>8150</v>
      </c>
      <c r="B132" s="3" t="s">
        <v>128</v>
      </c>
      <c r="C132" s="7">
        <v>61</v>
      </c>
    </row>
    <row r="133" spans="1:4" x14ac:dyDescent="0.35">
      <c r="C133" s="1">
        <f>SUM(C41:C132)</f>
        <v>2221300.1599999997</v>
      </c>
    </row>
    <row r="134" spans="1:4" x14ac:dyDescent="0.35">
      <c r="B134" t="s">
        <v>129</v>
      </c>
      <c r="C134" s="4">
        <f>C133+C40</f>
        <v>116036.48999999976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 kulvik</dc:creator>
  <cp:lastModifiedBy>sofi kulvik</cp:lastModifiedBy>
  <dcterms:created xsi:type="dcterms:W3CDTF">2022-02-23T18:36:32Z</dcterms:created>
  <dcterms:modified xsi:type="dcterms:W3CDTF">2022-02-27T16:29:53Z</dcterms:modified>
</cp:coreProperties>
</file>